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Izvještaj o izvršenju fin. plan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  <sheet name="List2" sheetId="9" r:id="rId9"/>
  </sheets>
  <definedNames/>
  <calcPr fullCalcOnLoad="1"/>
</workbook>
</file>

<file path=xl/sharedStrings.xml><?xml version="1.0" encoding="utf-8"?>
<sst xmlns="http://schemas.openxmlformats.org/spreadsheetml/2006/main" count="503" uniqueCount="260">
  <si>
    <t/>
  </si>
  <si>
    <t>Račun / opis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</si>
  <si>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</si>
  <si>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</si>
  <si>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</si>
  <si>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</si>
  <si>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</si>
  <si>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</si>
  <si>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</si>
  <si>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</si>
  <si>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</si>
  <si>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</si>
  <si>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</si>
  <si>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</si>
  <si>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</si>
  <si>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</si>
  <si>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</si>
  <si>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</si>
  <si>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</si>
  <si>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</si>
  <si>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</si>
  <si>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</si>
  <si>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</si>
  <si>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</si>
  <si>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</si>
  <si>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</si>
  <si>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</si>
  <si>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</si>
  <si>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</si>
  <si>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</si>
  <si>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</si>
  <si>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</si>
  <si>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</si>
  <si>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</si>
  <si>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</si>
  <si>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</si>
  <si>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</si>
  <si>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</si>
  <si>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</si>
  <si>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</si>
  <si>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</si>
  <si>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</si>
  <si>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</si>
  <si>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</si>
  <si>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</si>
  <si>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</si>
  <si>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</si>
  <si>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</si>
  <si>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</si>
  <si>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</si>
  <si>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 xml:space="preserve">3224 Materijal i dijelovi za tekuće i investicijsko održavanje                                           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</si>
  <si>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</si>
  <si>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</si>
  <si>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</si>
  <si>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</si>
  <si>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</si>
  <si>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</si>
  <si>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</si>
  <si>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</si>
  <si>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</si>
  <si>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</si>
  <si>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</si>
  <si>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</si>
  <si>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</si>
  <si>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</si>
  <si>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</si>
  <si>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</si>
  <si>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</si>
  <si>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3431 Bankarske usluge i usluge platnog prometa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</si>
  <si>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</si>
  <si>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</si>
  <si>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</si>
  <si>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</si>
  <si>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 xml:space="preserve"> SVEUKUPNI RASHODI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</si>
  <si>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</si>
  <si>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</si>
  <si>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</si>
  <si>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</si>
  <si>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</si>
  <si>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09 Obrazovanje</t>
  </si>
  <si>
    <t>Račun financiranja prema ekonomskoj klasifikaciji</t>
  </si>
  <si>
    <t>Racun/Opis</t>
  </si>
  <si>
    <t>B. RAČUN ZADUŽIVANJA FINANCIRANJA</t>
  </si>
  <si>
    <t xml:space="preserve"> NETO FINANCIRANJE</t>
  </si>
  <si>
    <t xml:space="preserve">9 Vlastiti izvori                                                                                     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</si>
  <si>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</si>
  <si>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</si>
  <si>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</si>
  <si>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</si>
  <si>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</si>
  <si>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7. Namjenski primici od zaduživanja</t>
  </si>
  <si>
    <t>7.0. Namjenski primici od zaduživanja</t>
  </si>
  <si>
    <t xml:space="preserve"> UKUPNI IZDACI</t>
  </si>
  <si>
    <t>1. Opći prihodi i primici</t>
  </si>
  <si>
    <t>1.0. Opći prihodi i primici</t>
  </si>
  <si>
    <t>Indeks 2/1</t>
  </si>
  <si>
    <t>UKUPNO RASHODI I IZDATCI</t>
  </si>
  <si>
    <t>Izvršenje po programskoj klasifikaciji</t>
  </si>
  <si>
    <t>Organizacijska klasifikacija</t>
  </si>
  <si>
    <t>Izvori</t>
  </si>
  <si>
    <t>Projekt/Aktivnost</t>
  </si>
  <si>
    <t>VRSTA RASHODA I IZDATAKA</t>
  </si>
  <si>
    <t>323</t>
  </si>
  <si>
    <t>Rashodi za usluge</t>
  </si>
  <si>
    <t>Intelektualne i osobne usluge</t>
  </si>
  <si>
    <t>329</t>
  </si>
  <si>
    <t>Ostali nespomenuti rashodi poslovanja</t>
  </si>
  <si>
    <t>3299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</si>
  <si>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</si>
  <si>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</si>
  <si>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</si>
  <si>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</si>
  <si>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</si>
  <si>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</si>
  <si>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</si>
  <si>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</si>
  <si>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Naknade troškova zaposlenima</t>
  </si>
  <si>
    <t>3211</t>
  </si>
  <si>
    <t>Službena putovanja</t>
  </si>
  <si>
    <t>Reprezentacija</t>
  </si>
  <si>
    <t>Članarine i norme</t>
  </si>
  <si>
    <t>Ostali financijski rashodi</t>
  </si>
  <si>
    <t>322</t>
  </si>
  <si>
    <t>Rashodi za materijal i energiju</t>
  </si>
  <si>
    <t>3224</t>
  </si>
  <si>
    <t xml:space="preserve">Materijal i dijelovi za tekuće i investicijsko održavanje                                           </t>
  </si>
  <si>
    <t>3223</t>
  </si>
  <si>
    <t>Energija</t>
  </si>
  <si>
    <t>3232</t>
  </si>
  <si>
    <t>Usluge tekućeg i investicijskog održavanja</t>
  </si>
  <si>
    <t>3234</t>
  </si>
  <si>
    <t>Komunalne usluge</t>
  </si>
  <si>
    <t>Postrojenja i oprema</t>
  </si>
  <si>
    <t>312</t>
  </si>
  <si>
    <t>Ostali rashodi za zaposlene</t>
  </si>
  <si>
    <t>3121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</si>
  <si>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</si>
  <si>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</si>
  <si>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</si>
  <si>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</si>
  <si>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</si>
  <si>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</si>
  <si>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</si>
  <si>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</si>
  <si>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3238</t>
  </si>
  <si>
    <t>Računalne usluge</t>
  </si>
  <si>
    <t>Uredska oprema i namještaj</t>
  </si>
  <si>
    <t>Zdravstvene i veterinarske usluge</t>
  </si>
  <si>
    <t xml:space="preserve">Izvještaj o izvršenju financijskog plana </t>
  </si>
  <si>
    <t xml:space="preserve">67 Prihodi iz nadležnog proračuna </t>
  </si>
  <si>
    <t>671 Prihodi iz nadležnog proračuna za financiranje redovne djelatnosti</t>
  </si>
  <si>
    <t>6711 Prihodi iz nadležnog proračuna za financiranje rashoda poslovanja</t>
  </si>
  <si>
    <t>Izvor 4. Prihodi za posebne namjene</t>
  </si>
  <si>
    <t>Izvor 4.3. Ostali prihodi za posebne namjene</t>
  </si>
  <si>
    <t>Izvor 5. Pomoći</t>
  </si>
  <si>
    <t>Izvor 5.2. Ostale pomoći</t>
  </si>
  <si>
    <t>Izvor 1.2. Sredstva za DEC funkcije</t>
  </si>
  <si>
    <t>GLAVA 05002 OSNOVNE ŠKOLE</t>
  </si>
  <si>
    <t>Izvor 4.3.Ostali prihodi za posebne namjene</t>
  </si>
  <si>
    <t>Program: OSNOVNO I SREDNJOŠKOLSKO OBRAZOVANJE</t>
  </si>
  <si>
    <t>RAZDJEL 5000R - UPRAVNI ODJEL ZA PROSVJETU, ZNANOST, KULTURU, SPORT I NOVE TEHNOLOGIJE</t>
  </si>
  <si>
    <t>Program</t>
  </si>
  <si>
    <t>Aktivnost</t>
  </si>
  <si>
    <t>Izvor 1.2. OŠ Sredstva za DEC funkcije</t>
  </si>
  <si>
    <t>Izvor 12 Sredstva za financiranje decentraliziranih funkcija</t>
  </si>
  <si>
    <t>Rashodi poslovanja</t>
  </si>
  <si>
    <t>Materijalni rashodi</t>
  </si>
  <si>
    <t>A1007-58</t>
  </si>
  <si>
    <t>Aktivnost: REDOVNA DJELATNOST ŠKOLA ( EVIDENCIJSKI PRIHODI )</t>
  </si>
  <si>
    <t>Plaće za prekovremeni rad</t>
  </si>
  <si>
    <t>Izvršenje 2022.</t>
  </si>
  <si>
    <t>3113 Plaće za prekovremeni rad</t>
  </si>
  <si>
    <t>Izvršenje 2022</t>
  </si>
  <si>
    <t>Izvor 5.2 Pomoći iz proračuna</t>
  </si>
  <si>
    <t>Izvor 1.2 Sredstva za financiranje decentraliziranih funkcija</t>
  </si>
  <si>
    <t>Za razdoblje od 01.01.2023. do 30.06.2023.</t>
  </si>
  <si>
    <t>Izvorni plan 2023.</t>
  </si>
  <si>
    <t>Izvršenje 2023.</t>
  </si>
  <si>
    <t>Izvor 6. Donacije</t>
  </si>
  <si>
    <t>Izvor 6.1. Donacije</t>
  </si>
  <si>
    <t>Srednja škola Ivana Meštrovića Drniš</t>
  </si>
  <si>
    <t>66 Prihodi od prodaje proizvoda i roba te pruženih usluga i ph. Od donacija</t>
  </si>
  <si>
    <t>661 Prihodi od prodaje proizvoda i roba te pruženih usluga</t>
  </si>
  <si>
    <t>6615 Prihodi od pruženih usluga</t>
  </si>
  <si>
    <t>6712 Prihodi iz nadležnog proračuna za financiranje rashoda za nabavu nef. imovine</t>
  </si>
  <si>
    <t xml:space="preserve">663 Donacije od pravnih i fizičkih osoba izvan općeg proračuna </t>
  </si>
  <si>
    <t>6631 Tekuće donacije</t>
  </si>
  <si>
    <t>6362 Kapitalne pomoći proračunskim korisnicima iz proračuna koji im nije nadležan</t>
  </si>
  <si>
    <t>3235 Zakupnine i najamnine</t>
  </si>
  <si>
    <t>3433 Zatezne kamate</t>
  </si>
  <si>
    <t>37 Naknade građanima i kućanstvima u novcu</t>
  </si>
  <si>
    <t>3721 Naknade građanima i kućanstvima u novcu</t>
  </si>
  <si>
    <t>424 Knjige, umjetnička djela i ostale izložbene vrijednosti</t>
  </si>
  <si>
    <t xml:space="preserve">4241 Knjige </t>
  </si>
  <si>
    <t>3133 Doprinosi za obvezno osiguranje u sl. nezaposlenosti</t>
  </si>
  <si>
    <t>3296 Troškovi sudskih postupaka</t>
  </si>
  <si>
    <t>422 Postrojenja i oprema</t>
  </si>
  <si>
    <t>4221 Uredska oprema i namještaj</t>
  </si>
  <si>
    <t>4227 Uređaji, strojevi i oprema za ostale namjene</t>
  </si>
  <si>
    <t>38 Ostali rashodi</t>
  </si>
  <si>
    <t>381 Tekuće donacije</t>
  </si>
  <si>
    <t>3812 Tekuće donacije u naravi</t>
  </si>
  <si>
    <t>Izvor 1.1. Opći prihodi i primici</t>
  </si>
  <si>
    <t>Izvor6.1 Donacije</t>
  </si>
  <si>
    <t>Izvor 3 Vlastiti prihodi</t>
  </si>
  <si>
    <t>Izvor 3.1 Vlastiti prihodi</t>
  </si>
  <si>
    <t>Izvor 7 Prihod od prodaje nefinancijske imovine</t>
  </si>
  <si>
    <t>Izvor 7.1 Prihod od prodaje nefinancijske imovine</t>
  </si>
  <si>
    <t>Izvor3 Vlastiti prihodi</t>
  </si>
  <si>
    <t>Izvor 31 Vlastiti prihodi</t>
  </si>
  <si>
    <t>Funkcijska klasifikacija 0922 Srednjoškolsko obrazovanje</t>
  </si>
  <si>
    <t>Izvorni plan 2023</t>
  </si>
  <si>
    <t>Izvršenje 2023</t>
  </si>
  <si>
    <t>Izvor 6.1 Donacije</t>
  </si>
  <si>
    <t xml:space="preserve">Izvor 7.1 Prihod od prodaje nef.imovine </t>
  </si>
  <si>
    <t xml:space="preserve">Izvor 1.1.Opći prihodi i primici </t>
  </si>
  <si>
    <t>Naknada za prijevoz na posao i s posla</t>
  </si>
  <si>
    <t>1007-11 SREDNJOŠKOLSKO OBRAZOVANJE - OPERATIVNI PLAN</t>
  </si>
  <si>
    <t>Aktivnost: SREDNJOŠLKOLSKO OBRAZOVANJE - STANDARD</t>
  </si>
  <si>
    <t>A1007-10</t>
  </si>
  <si>
    <t>Aktivnost A 1007-70 KAPITALNA ULAGANJA I NABAVA OPREME</t>
  </si>
  <si>
    <t>1007-12 PODIZANJE KVALITETE I STANDARDA KROZ AKTIVNOSTI OSNOVNIH ŠKOLA</t>
  </si>
  <si>
    <t>Premije osiguranja</t>
  </si>
  <si>
    <t>Izvor4302 SŠ Prihodi za posebne namjene</t>
  </si>
  <si>
    <t>Rashodi za nabavu nefinancijske imovine</t>
  </si>
  <si>
    <t>Rashodi za nabavu proizvedene dugotrajne imovine</t>
  </si>
  <si>
    <t>Knjige</t>
  </si>
  <si>
    <t>Izvor 3102 SŠ Vlastiti prihodi</t>
  </si>
  <si>
    <t>Uređaji, strojevi i oprema za ostale namjene</t>
  </si>
  <si>
    <t>Izvor 11 Opći prihodi i primici ŠKŽ</t>
  </si>
  <si>
    <t>Izvor 1100 ŠKŽ Opći prihodi i primici</t>
  </si>
  <si>
    <t>Izvor 52 Ostale pomoći</t>
  </si>
  <si>
    <t>Izvor 5202 SŠ Pomoći iz proračuna</t>
  </si>
  <si>
    <t>Plaće Bruto</t>
  </si>
  <si>
    <t>Dop. Za obv. z.o. u slučaju nezaposlenosti</t>
  </si>
  <si>
    <t>Pristojbe i naknade</t>
  </si>
  <si>
    <t>Troškovi sudskih postupaka</t>
  </si>
  <si>
    <t>Financijski rashodi</t>
  </si>
  <si>
    <t>Zatezne kamate</t>
  </si>
  <si>
    <t>Izvor 61 Donacije</t>
  </si>
  <si>
    <t>Izvor 6102 SŠ Donacije</t>
  </si>
  <si>
    <t>Izvor 71 Prihod od prodaje nefinancijke imovine</t>
  </si>
  <si>
    <t>Izvor 7102 SŠ Prihodi od prodaje nefin. Imovine</t>
  </si>
  <si>
    <t xml:space="preserve">A 1007-28 PRIJEVOZ UČENIKA S POTEŠKOĆAMA </t>
  </si>
  <si>
    <t>Naknade građanima i kućanstvima u novcu</t>
  </si>
  <si>
    <t>Ostale naknade građanima i kućanstvima</t>
  </si>
  <si>
    <t>T1007-45 ŠKOLA ZA ŽIVOT -KURIKULARNA REFORMA</t>
  </si>
  <si>
    <t>Knjige, umjetnička djela</t>
  </si>
  <si>
    <t xml:space="preserve">T1007-79 ZAJEDNO DO ZNANJA UZ VIŠE ELANA </t>
  </si>
  <si>
    <t>Izvor 15 Predfinanciranje EU projekata iz sredstava ŠKŽ</t>
  </si>
  <si>
    <t>Rashodi za zaposlene</t>
  </si>
  <si>
    <t>T1007-26 LEARNING FROM THE EXTREMES</t>
  </si>
  <si>
    <t>Zakupnine i najamnine</t>
  </si>
  <si>
    <t>T1007-34 OPSKRBA ŠKOLSKIH USTANOVA SŠ I.M.</t>
  </si>
  <si>
    <t>Izvor5202 Pomoći iz proračuna</t>
  </si>
  <si>
    <t xml:space="preserve">Ostali rashodi </t>
  </si>
  <si>
    <t>Tekuće donacije</t>
  </si>
  <si>
    <t>Tekuće donacije u naravi</t>
  </si>
  <si>
    <t>Izvor 5202 Pomoći iz proračuna</t>
  </si>
  <si>
    <t>Program: 1007-58 OSNOVNO I SREDNJEŠKOLSKO OBRAZOVANJE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</si>
</sst>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0000"/>
    <numFmt numFmtId="177" formatCode="#,##0.0000"/>
    <numFmt numFmtId="178" formatCode="#,##0.00;\-#,##0.00;0.0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31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11" borderId="0" xfId="0" applyFont="1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4" fontId="1" fillId="5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4" fontId="1" fillId="35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1" fillId="33" borderId="0" xfId="0" applyNumberFormat="1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0" fillId="33" borderId="0" xfId="0" applyNumberFormat="1" applyFont="1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5" borderId="0" xfId="0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36" borderId="0" xfId="0" applyFont="1" applyFill="1" applyBorder="1" applyAlignment="1" applyProtection="1">
      <alignment horizontal="left"/>
      <protection/>
    </xf>
    <xf numFmtId="4" fontId="5" fillId="36" borderId="0" xfId="0" applyNumberFormat="1" applyFont="1" applyFill="1" applyBorder="1" applyAlignment="1" applyProtection="1">
      <alignment horizontal="right"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12" borderId="0" xfId="0" applyFont="1" applyFill="1" applyBorder="1" applyAlignment="1" applyProtection="1">
      <alignment horizontal="left"/>
      <protection/>
    </xf>
    <xf numFmtId="0" fontId="0" fillId="12" borderId="0" xfId="0" applyFill="1" applyAlignment="1">
      <alignment/>
    </xf>
    <xf numFmtId="4" fontId="1" fillId="12" borderId="0" xfId="0" applyNumberFormat="1" applyFont="1" applyFill="1" applyBorder="1" applyAlignment="1" applyProtection="1">
      <alignment horizontal="right"/>
      <protection/>
    </xf>
    <xf numFmtId="4" fontId="1" fillId="12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11" borderId="0" xfId="0" applyFont="1" applyFill="1" applyBorder="1" applyAlignment="1" applyProtection="1">
      <alignment horizontal="left" wrapText="1"/>
      <protection/>
    </xf>
    <xf numFmtId="0" fontId="0" fillId="38" borderId="0" xfId="0" applyFill="1" applyBorder="1" applyAlignment="1">
      <alignment/>
    </xf>
    <xf numFmtId="4" fontId="0" fillId="38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Border="1" applyAlignment="1" applyProtection="1">
      <alignment horizontal="left" wrapText="1"/>
      <protection/>
    </xf>
    <xf numFmtId="4" fontId="0" fillId="12" borderId="0" xfId="0" applyNumberFormat="1" applyFont="1" applyFill="1" applyBorder="1" applyAlignment="1" applyProtection="1">
      <alignment horizontal="right"/>
      <protection/>
    </xf>
    <xf numFmtId="4" fontId="0" fillId="12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12" borderId="0" xfId="0" applyFill="1" applyAlignment="1">
      <alignment/>
    </xf>
    <xf numFmtId="4" fontId="0" fillId="12" borderId="0" xfId="0" applyNumberFormat="1" applyFont="1" applyFill="1" applyBorder="1" applyAlignment="1" applyProtection="1">
      <alignment horizontal="right"/>
      <protection/>
    </xf>
    <xf numFmtId="4" fontId="0" fillId="12" borderId="0" xfId="0" applyNumberFormat="1" applyFill="1" applyAlignment="1">
      <alignment/>
    </xf>
    <xf numFmtId="0" fontId="1" fillId="12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/>
    </xf>
    <xf numFmtId="4" fontId="1" fillId="0" borderId="0" xfId="0" applyNumberFormat="1" applyFont="1" applyFill="1" applyBorder="1" applyAlignment="1" applyProtection="1">
      <alignment horizontal="right" wrapText="1"/>
      <protection/>
    </xf>
    <xf numFmtId="0" fontId="1" fillId="11" borderId="0" xfId="0" applyFont="1" applyFill="1" applyAlignment="1">
      <alignment/>
    </xf>
    <xf numFmtId="4" fontId="1" fillId="11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2" fillId="40" borderId="0" xfId="0" applyFont="1" applyFill="1" applyAlignment="1">
      <alignment horizontal="left"/>
    </xf>
    <xf numFmtId="0" fontId="2" fillId="4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0" fillId="35" borderId="0" xfId="0" applyNumberFormat="1" applyFill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2" fillId="40" borderId="0" xfId="0" applyFont="1" applyFill="1" applyAlignment="1">
      <alignment horizontal="left"/>
    </xf>
    <xf numFmtId="0" fontId="2" fillId="40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2" fillId="40" borderId="0" xfId="0" applyFont="1" applyFill="1" applyBorder="1" applyAlignment="1" applyProtection="1">
      <alignment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ill="1" applyAlignment="1">
      <alignment/>
    </xf>
    <xf numFmtId="0" fontId="0" fillId="11" borderId="0" xfId="0" applyFont="1" applyFill="1" applyBorder="1" applyAlignment="1" applyProtection="1">
      <alignment/>
      <protection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2" borderId="0" xfId="0" applyFont="1" applyFill="1" applyAlignment="1">
      <alignment horizontal="center"/>
    </xf>
    <xf numFmtId="0" fontId="1" fillId="42" borderId="0" xfId="0" applyFont="1" applyFill="1" applyAlignment="1">
      <alignment horizontal="center"/>
    </xf>
    <xf numFmtId="4" fontId="1" fillId="39" borderId="0" xfId="0" applyNumberFormat="1" applyFont="1" applyFill="1" applyBorder="1" applyAlignment="1" applyProtection="1">
      <alignment horizontal="right"/>
      <protection/>
    </xf>
    <xf numFmtId="4" fontId="1" fillId="14" borderId="0" xfId="0" applyNumberFormat="1" applyFont="1" applyFill="1" applyBorder="1" applyAlignment="1" applyProtection="1">
      <alignment horizontal="right"/>
      <protection/>
    </xf>
    <xf numFmtId="4" fontId="0" fillId="14" borderId="0" xfId="0" applyNumberFormat="1" applyFill="1" applyAlignment="1">
      <alignment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4" fontId="4" fillId="18" borderId="0" xfId="0" applyNumberFormat="1" applyFont="1" applyFill="1" applyBorder="1" applyAlignment="1" applyProtection="1">
      <alignment horizontal="right"/>
      <protection/>
    </xf>
    <xf numFmtId="4" fontId="1" fillId="18" borderId="0" xfId="0" applyNumberFormat="1" applyFont="1" applyFill="1" applyBorder="1" applyAlignment="1" applyProtection="1">
      <alignment horizontal="right"/>
      <protection/>
    </xf>
    <xf numFmtId="4" fontId="0" fillId="18" borderId="0" xfId="0" applyNumberFormat="1" applyFill="1" applyAlignment="1">
      <alignment/>
    </xf>
    <xf numFmtId="0" fontId="4" fillId="14" borderId="0" xfId="0" applyFont="1" applyFill="1" applyBorder="1" applyAlignment="1" applyProtection="1">
      <alignment wrapText="1"/>
      <protection/>
    </xf>
    <xf numFmtId="0" fontId="0" fillId="14" borderId="0" xfId="0" applyFill="1" applyAlignment="1">
      <alignment wrapText="1"/>
    </xf>
    <xf numFmtId="4" fontId="4" fillId="14" borderId="0" xfId="0" applyNumberFormat="1" applyFont="1" applyFill="1" applyBorder="1" applyAlignment="1" applyProtection="1">
      <alignment horizontal="right"/>
      <protection/>
    </xf>
    <xf numFmtId="0" fontId="0" fillId="14" borderId="0" xfId="0" applyFill="1" applyAlignment="1">
      <alignment/>
    </xf>
    <xf numFmtId="0" fontId="1" fillId="39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40" borderId="0" xfId="0" applyFont="1" applyFill="1" applyAlignment="1">
      <alignment horizontal="center"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9" borderId="0" xfId="0" applyFont="1" applyFill="1" applyAlignment="1">
      <alignment horizontal="center"/>
    </xf>
    <xf numFmtId="0" fontId="2" fillId="40" borderId="0" xfId="0" applyFont="1" applyFill="1" applyBorder="1" applyAlignment="1" applyProtection="1">
      <alignment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74" fontId="1" fillId="4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11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12" borderId="0" xfId="0" applyFont="1" applyFill="1" applyBorder="1" applyAlignment="1" applyProtection="1">
      <alignment horizontal="left"/>
      <protection/>
    </xf>
    <xf numFmtId="0" fontId="0" fillId="1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4" fontId="1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4" fontId="1" fillId="11" borderId="0" xfId="0" applyNumberFormat="1" applyFont="1" applyFill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2" borderId="0" xfId="0" applyFont="1" applyFill="1" applyAlignment="1">
      <alignment horizontal="center"/>
    </xf>
    <xf numFmtId="0" fontId="1" fillId="42" borderId="0" xfId="0" applyFont="1" applyFill="1" applyBorder="1" applyAlignment="1" applyProtection="1">
      <alignment horizontal="left"/>
      <protection/>
    </xf>
    <xf numFmtId="0" fontId="7" fillId="39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4" fontId="7" fillId="39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Border="1" applyAlignment="1">
      <alignment/>
    </xf>
    <xf numFmtId="0" fontId="1" fillId="4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44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0" fontId="0" fillId="11" borderId="0" xfId="0" applyFill="1" applyBorder="1" applyAlignment="1">
      <alignment/>
    </xf>
    <xf numFmtId="0" fontId="1" fillId="11" borderId="0" xfId="0" applyFont="1" applyFill="1" applyBorder="1" applyAlignment="1" applyProtection="1">
      <alignment horizontal="left"/>
      <protection/>
    </xf>
    <xf numFmtId="4" fontId="1" fillId="11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left"/>
      <protection/>
    </xf>
    <xf numFmtId="174" fontId="1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0" fontId="0" fillId="12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12" borderId="0" xfId="0" applyFill="1" applyAlignment="1">
      <alignment/>
    </xf>
    <xf numFmtId="4" fontId="1" fillId="12" borderId="0" xfId="0" applyNumberFormat="1" applyFont="1" applyFill="1" applyBorder="1" applyAlignment="1" applyProtection="1">
      <alignment horizontal="right"/>
      <protection/>
    </xf>
    <xf numFmtId="0" fontId="1" fillId="12" borderId="0" xfId="0" applyFont="1" applyFill="1" applyAlignment="1">
      <alignment/>
    </xf>
    <xf numFmtId="174" fontId="1" fillId="12" borderId="0" xfId="0" applyNumberFormat="1" applyFont="1" applyFill="1" applyBorder="1" applyAlignment="1" applyProtection="1">
      <alignment horizontal="right"/>
      <protection/>
    </xf>
    <xf numFmtId="0" fontId="5" fillId="12" borderId="0" xfId="0" applyFont="1" applyFill="1" applyBorder="1" applyAlignment="1" applyProtection="1">
      <alignment horizontal="left"/>
      <protection/>
    </xf>
    <xf numFmtId="4" fontId="5" fillId="12" borderId="0" xfId="0" applyNumberFormat="1" applyFont="1" applyFill="1" applyBorder="1" applyAlignment="1" applyProtection="1">
      <alignment horizontal="right"/>
      <protection/>
    </xf>
    <xf numFmtId="0" fontId="0" fillId="11" borderId="0" xfId="0" applyFill="1" applyAlignment="1">
      <alignment/>
    </xf>
    <xf numFmtId="4" fontId="5" fillId="34" borderId="0" xfId="0" applyNumberFormat="1" applyFont="1" applyFill="1" applyBorder="1" applyAlignment="1" applyProtection="1">
      <alignment horizontal="right"/>
      <protection/>
    </xf>
    <xf numFmtId="0" fontId="0" fillId="11" borderId="0" xfId="0" applyFill="1" applyAlignment="1">
      <alignment wrapText="1"/>
    </xf>
    <xf numFmtId="0" fontId="0" fillId="0" borderId="0" xfId="0" applyAlignment="1">
      <alignment horizontal="right"/>
    </xf>
    <xf numFmtId="0" fontId="1" fillId="11" borderId="0" xfId="0" applyFont="1" applyFill="1" applyAlignment="1">
      <alignment horizontal="right"/>
    </xf>
    <xf numFmtId="4" fontId="1" fillId="12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12" borderId="0" xfId="0" applyFont="1" applyFill="1" applyBorder="1" applyAlignment="1" applyProtection="1">
      <alignment horizontal="left"/>
      <protection/>
    </xf>
    <xf numFmtId="0" fontId="1" fillId="12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0" fillId="12" borderId="0" xfId="0" applyNumberFormat="1" applyFont="1" applyFill="1" applyBorder="1" applyAlignment="1" applyProtection="1">
      <alignment horizontal="right"/>
      <protection/>
    </xf>
    <xf numFmtId="0" fontId="0" fillId="12" borderId="0" xfId="0" applyFont="1" applyFill="1" applyAlignment="1">
      <alignment/>
    </xf>
    <xf numFmtId="4" fontId="0" fillId="12" borderId="0" xfId="0" applyNumberFormat="1" applyFont="1" applyFill="1" applyAlignment="1">
      <alignment/>
    </xf>
    <xf numFmtId="0" fontId="1" fillId="12" borderId="0" xfId="0" applyFont="1" applyFill="1" applyBorder="1" applyAlignment="1" applyProtection="1">
      <alignment horizontal="center"/>
      <protection/>
    </xf>
    <xf numFmtId="0" fontId="1" fillId="12" borderId="0" xfId="0" applyFont="1" applyFill="1" applyBorder="1" applyAlignment="1" applyProtection="1">
      <alignment horizontal="center"/>
      <protection/>
    </xf>
    <xf numFmtId="4" fontId="1" fillId="11" borderId="0" xfId="0" applyNumberFormat="1" applyFont="1" applyFill="1" applyBorder="1" applyAlignment="1" applyProtection="1">
      <alignment horizontal="right" wrapText="1"/>
      <protection/>
    </xf>
    <xf numFmtId="4" fontId="1" fillId="11" borderId="0" xfId="0" applyNumberFormat="1" applyFont="1" applyFill="1" applyAlignment="1">
      <alignment wrapText="1"/>
    </xf>
    <xf numFmtId="0" fontId="1" fillId="0" borderId="0" xfId="0" applyFont="1" applyBorder="1" applyAlignment="1" applyProtection="1">
      <alignment horizontal="left" wrapText="1"/>
      <protection/>
    </xf>
    <xf numFmtId="4" fontId="1" fillId="12" borderId="0" xfId="0" applyNumberFormat="1" applyFont="1" applyFill="1" applyBorder="1" applyAlignment="1" applyProtection="1">
      <alignment horizontal="right" wrapText="1"/>
      <protection/>
    </xf>
    <xf numFmtId="4" fontId="1" fillId="12" borderId="0" xfId="0" applyNumberFormat="1" applyFont="1" applyFill="1" applyAlignment="1">
      <alignment wrapText="1"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Alignment="1">
      <alignment wrapText="1"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0" fontId="5" fillId="34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4" fontId="0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12" borderId="0" xfId="0" applyFont="1" applyFill="1" applyAlignment="1">
      <alignment horizontal="right"/>
    </xf>
    <xf numFmtId="0" fontId="5" fillId="36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L30" sqref="L30:M30"/>
    </sheetView>
  </sheetViews>
  <sheetFormatPr defaultColWidth="9.140625" defaultRowHeight="12.75"/>
  <cols>
    <col min="11" max="11" width="5.28125" style="0" customWidth="1"/>
  </cols>
  <sheetData>
    <row r="1" spans="1:5" ht="12.75">
      <c r="A1" s="114" t="s">
        <v>180</v>
      </c>
      <c r="B1" s="114"/>
      <c r="C1" s="114"/>
      <c r="D1" s="114"/>
      <c r="E1" s="114"/>
    </row>
    <row r="2" spans="1:4" ht="12.75">
      <c r="A2" s="111" t="s">
        <v>0</v>
      </c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20" s="3" customFormat="1" ht="18">
      <c r="A6" s="112" t="s">
        <v>148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14" spans="1:21" ht="12.75">
      <c r="A14" s="117" t="s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8" t="s">
        <v>170</v>
      </c>
      <c r="M14" s="111"/>
      <c r="N14" s="118" t="s">
        <v>176</v>
      </c>
      <c r="O14" s="111"/>
      <c r="P14" s="118" t="s">
        <v>177</v>
      </c>
      <c r="Q14" s="111"/>
      <c r="R14" s="117" t="s">
        <v>2</v>
      </c>
      <c r="S14" s="111"/>
      <c r="T14" s="117" t="s">
        <v>3</v>
      </c>
      <c r="U14" s="111"/>
    </row>
    <row r="15" spans="1:21" ht="12.75">
      <c r="A15" s="119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20" t="s">
        <v>5</v>
      </c>
      <c r="M15" s="111"/>
      <c r="N15" s="120" t="s">
        <v>6</v>
      </c>
      <c r="O15" s="111"/>
      <c r="P15" s="120" t="s">
        <v>7</v>
      </c>
      <c r="Q15" s="111"/>
      <c r="R15" s="120" t="s">
        <v>8</v>
      </c>
      <c r="S15" s="111"/>
      <c r="T15" s="120" t="s">
        <v>9</v>
      </c>
      <c r="U15" s="111"/>
    </row>
    <row r="16" spans="1:21" ht="12.75">
      <c r="A16" s="121" t="s">
        <v>10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22">
        <v>546902.46</v>
      </c>
      <c r="M16" s="111"/>
      <c r="N16" s="123">
        <v>1045217</v>
      </c>
      <c r="O16" s="111"/>
      <c r="P16" s="122">
        <v>596786.13</v>
      </c>
      <c r="Q16" s="111"/>
      <c r="R16" s="122">
        <f>PRODUCT(P16/L16*100)</f>
        <v>109.1211273761687</v>
      </c>
      <c r="S16" s="124"/>
      <c r="T16" s="122">
        <f>PRODUCT(P16/N16*100)</f>
        <v>57.09686409616377</v>
      </c>
      <c r="U16" s="124"/>
    </row>
    <row r="17" spans="1:21" ht="12.75">
      <c r="A17" s="121" t="s">
        <v>11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22">
        <v>0</v>
      </c>
      <c r="M17" s="111"/>
      <c r="N17" s="122">
        <v>0</v>
      </c>
      <c r="O17" s="111"/>
      <c r="P17" s="122">
        <v>0</v>
      </c>
      <c r="Q17" s="111"/>
      <c r="R17" s="122">
        <v>0</v>
      </c>
      <c r="S17" s="124"/>
      <c r="T17" s="122">
        <v>0</v>
      </c>
      <c r="U17" s="124"/>
    </row>
    <row r="18" spans="1:21" ht="12.75">
      <c r="A18" s="125" t="s">
        <v>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7">
        <f>SUM(L16:M17)</f>
        <v>546902.46</v>
      </c>
      <c r="M18" s="126"/>
      <c r="N18" s="127">
        <f>SUM(N16:O17)</f>
        <v>1045217</v>
      </c>
      <c r="O18" s="126"/>
      <c r="P18" s="127">
        <f>SUM(P16:Q17)</f>
        <v>596786.13</v>
      </c>
      <c r="Q18" s="126"/>
      <c r="R18" s="127">
        <f>PRODUCT(P18/L18*100)</f>
        <v>109.1211273761687</v>
      </c>
      <c r="S18" s="128"/>
      <c r="T18" s="127">
        <f>PRODUCT(P18/N18*100)</f>
        <v>57.09686409616377</v>
      </c>
      <c r="U18" s="128"/>
    </row>
    <row r="19" spans="1:21" ht="12.75">
      <c r="A19" s="121" t="s">
        <v>13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22">
        <v>549037.15</v>
      </c>
      <c r="M19" s="111"/>
      <c r="N19" s="122">
        <v>1039425</v>
      </c>
      <c r="O19" s="111"/>
      <c r="P19" s="122">
        <v>595105.47</v>
      </c>
      <c r="Q19" s="111"/>
      <c r="R19" s="122">
        <f>PRODUCT(P19/L19*100)</f>
        <v>108.39074732921077</v>
      </c>
      <c r="S19" s="124"/>
      <c r="T19" s="122">
        <f>PRODUCT(P19/N19*100)</f>
        <v>57.253334295403704</v>
      </c>
      <c r="U19" s="124"/>
    </row>
    <row r="20" spans="1:21" ht="12.75">
      <c r="A20" s="121" t="s">
        <v>14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22">
        <v>357.79</v>
      </c>
      <c r="M20" s="111"/>
      <c r="N20" s="122">
        <v>7615</v>
      </c>
      <c r="O20" s="111"/>
      <c r="P20" s="122">
        <v>549.12</v>
      </c>
      <c r="Q20" s="111"/>
      <c r="R20" s="122">
        <f>PRODUCT(P20/L20*100)</f>
        <v>153.4755023896699</v>
      </c>
      <c r="S20" s="124"/>
      <c r="T20" s="122">
        <f>PRODUCT(P20/N20*100)</f>
        <v>7.211030860144452</v>
      </c>
      <c r="U20" s="124"/>
    </row>
    <row r="21" spans="1:21" ht="12.75">
      <c r="A21" s="125" t="s">
        <v>15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7">
        <f>SUM(L19:M20)</f>
        <v>549394.9400000001</v>
      </c>
      <c r="M21" s="126"/>
      <c r="N21" s="127">
        <f>SUM(N19:O20)</f>
        <v>1047040</v>
      </c>
      <c r="O21" s="126"/>
      <c r="P21" s="127">
        <f>SUM(P19:Q20)</f>
        <v>595654.59</v>
      </c>
      <c r="Q21" s="126"/>
      <c r="R21" s="127">
        <f>PRODUCT(P21/L21*100)</f>
        <v>108.42010849244441</v>
      </c>
      <c r="S21" s="128"/>
      <c r="T21" s="127">
        <f>PRODUCT(P21/N21*100)</f>
        <v>56.889382449572125</v>
      </c>
      <c r="U21" s="128"/>
    </row>
    <row r="22" spans="1:21" ht="12.75">
      <c r="A22" s="129" t="s">
        <v>16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1">
        <v>3332.49</v>
      </c>
      <c r="M22" s="130"/>
      <c r="N22" s="131"/>
      <c r="O22" s="130"/>
      <c r="P22" s="131"/>
      <c r="Q22" s="130"/>
      <c r="R22" s="131">
        <f>PRODUCT(P22/L22*100)</f>
        <v>0</v>
      </c>
      <c r="S22" s="132"/>
      <c r="T22" s="131">
        <v>0</v>
      </c>
      <c r="U22" s="132"/>
    </row>
    <row r="23" spans="1:21" ht="12.75">
      <c r="A23" s="119" t="s">
        <v>17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9" t="s">
        <v>0</v>
      </c>
      <c r="M23" s="111"/>
      <c r="N23" s="119" t="s">
        <v>0</v>
      </c>
      <c r="O23" s="111"/>
      <c r="P23" s="119" t="s">
        <v>0</v>
      </c>
      <c r="Q23" s="111"/>
      <c r="R23" s="119" t="s">
        <v>0</v>
      </c>
      <c r="S23" s="111"/>
      <c r="T23" s="119" t="s">
        <v>0</v>
      </c>
      <c r="U23" s="111"/>
    </row>
    <row r="24" spans="1:21" ht="12.75">
      <c r="A24" s="121" t="s">
        <v>18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22">
        <v>0</v>
      </c>
      <c r="M24" s="111"/>
      <c r="N24" s="122">
        <v>0</v>
      </c>
      <c r="O24" s="111"/>
      <c r="P24" s="122">
        <v>0</v>
      </c>
      <c r="Q24" s="111"/>
      <c r="R24" s="133">
        <v>0</v>
      </c>
      <c r="S24" s="111"/>
      <c r="T24" s="133">
        <v>0</v>
      </c>
      <c r="U24" s="111"/>
    </row>
    <row r="25" spans="1:21" ht="12.75">
      <c r="A25" s="121" t="s">
        <v>19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22">
        <v>0</v>
      </c>
      <c r="M25" s="111"/>
      <c r="N25" s="122">
        <v>0</v>
      </c>
      <c r="O25" s="111"/>
      <c r="P25" s="122">
        <v>0</v>
      </c>
      <c r="Q25" s="111"/>
      <c r="R25" s="133">
        <v>0</v>
      </c>
      <c r="S25" s="111"/>
      <c r="T25" s="133">
        <v>0</v>
      </c>
      <c r="U25" s="111"/>
    </row>
    <row r="26" spans="1:21" ht="12.75">
      <c r="A26" s="121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22">
        <v>0</v>
      </c>
      <c r="M26" s="111"/>
      <c r="N26" s="122">
        <v>0</v>
      </c>
      <c r="O26" s="111"/>
      <c r="P26" s="122">
        <v>0</v>
      </c>
      <c r="Q26" s="111"/>
      <c r="R26" s="133">
        <v>0</v>
      </c>
      <c r="S26" s="111"/>
      <c r="T26" s="133">
        <v>0</v>
      </c>
      <c r="U26" s="111"/>
    </row>
    <row r="27" spans="1:21" ht="12.75">
      <c r="A27" s="121" t="s">
        <v>21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22">
        <v>9556.2</v>
      </c>
      <c r="M27" s="111"/>
      <c r="N27" s="122"/>
      <c r="O27" s="111"/>
      <c r="P27" s="122"/>
      <c r="Q27" s="111"/>
      <c r="R27" s="122">
        <f>PRODUCT(P27/L27*100)</f>
        <v>0</v>
      </c>
      <c r="S27" s="124"/>
      <c r="T27" s="133">
        <v>0</v>
      </c>
      <c r="U27" s="111"/>
    </row>
    <row r="28" spans="1:21" ht="12.75">
      <c r="A28" s="121" t="s">
        <v>22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22">
        <v>0</v>
      </c>
      <c r="M28" s="111"/>
      <c r="N28" s="122"/>
      <c r="O28" s="111"/>
      <c r="P28" s="122"/>
      <c r="Q28" s="111"/>
      <c r="R28" s="133">
        <v>0</v>
      </c>
      <c r="S28" s="111"/>
      <c r="T28" s="133">
        <v>0</v>
      </c>
      <c r="U28" s="111"/>
    </row>
    <row r="29" spans="1:21" ht="12.75">
      <c r="A29" s="119" t="s">
        <v>23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9" t="s">
        <v>0</v>
      </c>
      <c r="M29" s="111"/>
      <c r="N29" s="119" t="s">
        <v>0</v>
      </c>
      <c r="O29" s="111"/>
      <c r="P29" s="119" t="s">
        <v>0</v>
      </c>
      <c r="Q29" s="111"/>
      <c r="R29" s="119" t="s">
        <v>0</v>
      </c>
      <c r="S29" s="111"/>
      <c r="T29" s="119" t="s">
        <v>0</v>
      </c>
      <c r="U29" s="111"/>
    </row>
    <row r="30" spans="1:21" ht="12.75">
      <c r="A30" s="129" t="s">
        <v>24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30"/>
      <c r="N30" s="131"/>
      <c r="O30" s="130"/>
      <c r="P30" s="131">
        <f>SUM(P27+P28)</f>
        <v>0</v>
      </c>
      <c r="Q30" s="130"/>
      <c r="R30" s="131">
        <v>0</v>
      </c>
      <c r="S30" s="132"/>
      <c r="T30" s="134">
        <v>0</v>
      </c>
      <c r="U30" s="130"/>
    </row>
  </sheetData>
  <sheetProtection/>
  <mergeCells count="110">
    <mergeCell ref="A30:K30"/>
    <mergeCell ref="L30:M30"/>
    <mergeCell ref="N30:O30"/>
    <mergeCell ref="P30:Q30"/>
    <mergeCell ref="R30:S30"/>
    <mergeCell ref="T30:U30"/>
    <mergeCell ref="A29:K29"/>
    <mergeCell ref="L29:M29"/>
    <mergeCell ref="N29:O29"/>
    <mergeCell ref="P29:Q29"/>
    <mergeCell ref="R29:S29"/>
    <mergeCell ref="T29:U29"/>
    <mergeCell ref="A28:K28"/>
    <mergeCell ref="L28:M28"/>
    <mergeCell ref="N28:O28"/>
    <mergeCell ref="P28:Q28"/>
    <mergeCell ref="R28:S28"/>
    <mergeCell ref="T28:U28"/>
    <mergeCell ref="A27:K27"/>
    <mergeCell ref="L27:M27"/>
    <mergeCell ref="N27:O27"/>
    <mergeCell ref="P27:Q27"/>
    <mergeCell ref="R27:S27"/>
    <mergeCell ref="T27:U27"/>
    <mergeCell ref="A26:K26"/>
    <mergeCell ref="L26:M26"/>
    <mergeCell ref="N26:O26"/>
    <mergeCell ref="P26:Q26"/>
    <mergeCell ref="R26:S26"/>
    <mergeCell ref="T26:U26"/>
    <mergeCell ref="A25:K25"/>
    <mergeCell ref="L25:M25"/>
    <mergeCell ref="N25:O25"/>
    <mergeCell ref="P25:Q25"/>
    <mergeCell ref="R25:S25"/>
    <mergeCell ref="T25:U25"/>
    <mergeCell ref="A24:K24"/>
    <mergeCell ref="L24:M24"/>
    <mergeCell ref="N24:O24"/>
    <mergeCell ref="P24:Q24"/>
    <mergeCell ref="R24:S24"/>
    <mergeCell ref="T24:U24"/>
    <mergeCell ref="A23:K23"/>
    <mergeCell ref="L23:M23"/>
    <mergeCell ref="N23:O23"/>
    <mergeCell ref="P23:Q23"/>
    <mergeCell ref="R23:S23"/>
    <mergeCell ref="T23:U23"/>
    <mergeCell ref="A22:K22"/>
    <mergeCell ref="L22:M22"/>
    <mergeCell ref="N22:O22"/>
    <mergeCell ref="P22:Q22"/>
    <mergeCell ref="R22:S22"/>
    <mergeCell ref="T22:U22"/>
    <mergeCell ref="A21:K21"/>
    <mergeCell ref="L21:M21"/>
    <mergeCell ref="N21:O21"/>
    <mergeCell ref="P21:Q21"/>
    <mergeCell ref="R21:S21"/>
    <mergeCell ref="T21:U21"/>
    <mergeCell ref="A20:K20"/>
    <mergeCell ref="L20:M20"/>
    <mergeCell ref="N20:O20"/>
    <mergeCell ref="P20:Q20"/>
    <mergeCell ref="R20:S20"/>
    <mergeCell ref="T20:U20"/>
    <mergeCell ref="A19:K19"/>
    <mergeCell ref="L19:M19"/>
    <mergeCell ref="N19:O19"/>
    <mergeCell ref="P19:Q19"/>
    <mergeCell ref="R19:S19"/>
    <mergeCell ref="T19:U19"/>
    <mergeCell ref="A18:K18"/>
    <mergeCell ref="L18:M18"/>
    <mergeCell ref="N18:O18"/>
    <mergeCell ref="P18:Q18"/>
    <mergeCell ref="R18:S18"/>
    <mergeCell ref="T18:U18"/>
    <mergeCell ref="A17:K17"/>
    <mergeCell ref="L17:M17"/>
    <mergeCell ref="N17:O17"/>
    <mergeCell ref="P17:Q17"/>
    <mergeCell ref="R17:S17"/>
    <mergeCell ref="T17:U17"/>
    <mergeCell ref="A16:K16"/>
    <mergeCell ref="L16:M16"/>
    <mergeCell ref="N16:O16"/>
    <mergeCell ref="P16:Q16"/>
    <mergeCell ref="R16:S16"/>
    <mergeCell ref="T16:U16"/>
    <mergeCell ref="A15:K15"/>
    <mergeCell ref="L15:M15"/>
    <mergeCell ref="N15:O15"/>
    <mergeCell ref="P15:Q15"/>
    <mergeCell ref="R15:S15"/>
    <mergeCell ref="T15:U15"/>
    <mergeCell ref="A7:T7"/>
    <mergeCell ref="A8:T8"/>
    <mergeCell ref="A14:K14"/>
    <mergeCell ref="L14:M14"/>
    <mergeCell ref="N14:O14"/>
    <mergeCell ref="P14:Q14"/>
    <mergeCell ref="R14:S14"/>
    <mergeCell ref="T14:U14"/>
    <mergeCell ref="A2:B2"/>
    <mergeCell ref="A3:B3"/>
    <mergeCell ref="A4:B4"/>
    <mergeCell ref="A5:B5"/>
    <mergeCell ref="A6:T6"/>
    <mergeCell ref="A1:E1"/>
  </mergeCells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PageLayoutView="0" workbookViewId="0" topLeftCell="A65">
      <selection activeCell="Q37" sqref="Q37:R37"/>
    </sheetView>
  </sheetViews>
  <sheetFormatPr defaultColWidth="9.140625" defaultRowHeight="12.75"/>
  <cols>
    <col min="10" max="10" width="2.28125" style="0" customWidth="1"/>
    <col min="11" max="11" width="5.57421875" style="0" hidden="1" customWidth="1"/>
    <col min="12" max="12" width="4.57421875" style="0" hidden="1" customWidth="1"/>
    <col min="19" max="19" width="6.8515625" style="0" customWidth="1"/>
    <col min="20" max="20" width="8.28125" style="0" customWidth="1"/>
    <col min="21" max="21" width="6.7109375" style="0" customWidth="1"/>
    <col min="22" max="22" width="8.140625" style="0" customWidth="1"/>
  </cols>
  <sheetData>
    <row r="1" spans="1:5" ht="12.75">
      <c r="A1" s="114" t="s">
        <v>180</v>
      </c>
      <c r="B1" s="114"/>
      <c r="C1" s="114"/>
      <c r="D1" s="114"/>
      <c r="E1" s="114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21" s="4" customFormat="1" ht="18">
      <c r="A6" s="137" t="s">
        <v>25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2.75">
      <c r="A8" s="116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14" spans="1:22" ht="12.75">
      <c r="A14" s="139" t="s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40" t="s">
        <v>170</v>
      </c>
      <c r="N14" s="111"/>
      <c r="O14" s="140" t="s">
        <v>176</v>
      </c>
      <c r="P14" s="111"/>
      <c r="Q14" s="140" t="s">
        <v>177</v>
      </c>
      <c r="R14" s="111"/>
      <c r="S14" s="139" t="s">
        <v>2</v>
      </c>
      <c r="T14" s="111"/>
      <c r="U14" s="139" t="s">
        <v>3</v>
      </c>
      <c r="V14" s="111"/>
    </row>
    <row r="15" spans="1:22" ht="12.75">
      <c r="A15" s="14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42" t="s">
        <v>5</v>
      </c>
      <c r="N15" s="111"/>
      <c r="O15" s="142" t="s">
        <v>6</v>
      </c>
      <c r="P15" s="111"/>
      <c r="Q15" s="142" t="s">
        <v>7</v>
      </c>
      <c r="R15" s="111"/>
      <c r="S15" s="142" t="s">
        <v>8</v>
      </c>
      <c r="T15" s="111"/>
      <c r="U15" s="142" t="s">
        <v>9</v>
      </c>
      <c r="V15" s="111"/>
    </row>
    <row r="16" spans="1:22" ht="12.75">
      <c r="A16" s="143" t="s">
        <v>10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44">
        <v>546902.46</v>
      </c>
      <c r="N16" s="126"/>
      <c r="O16" s="144">
        <v>1045217</v>
      </c>
      <c r="P16" s="126"/>
      <c r="Q16" s="144">
        <f>SUM(Q17+Q21+Q24+R27+Q32)</f>
        <v>596786.13</v>
      </c>
      <c r="R16" s="126"/>
      <c r="S16" s="144">
        <f>PRODUCT(Q16/M16*100)</f>
        <v>109.1211273761687</v>
      </c>
      <c r="T16" s="128"/>
      <c r="U16" s="144">
        <f>PRODUCT(Q16/O16*100)</f>
        <v>57.09686409616377</v>
      </c>
      <c r="V16" s="128"/>
    </row>
    <row r="17" spans="1:22" ht="12.75">
      <c r="A17" s="145" t="s">
        <v>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46">
        <f>SUM(M18)</f>
        <v>487257.82</v>
      </c>
      <c r="N17" s="111"/>
      <c r="O17" s="146">
        <f>SUM(O18)</f>
        <v>932253</v>
      </c>
      <c r="P17" s="111"/>
      <c r="Q17" s="146">
        <f>SUM(Q18)</f>
        <v>523944.42</v>
      </c>
      <c r="R17" s="111"/>
      <c r="S17" s="146">
        <f aca="true" t="shared" si="0" ref="S17:S84">PRODUCT(Q17/M17*100)</f>
        <v>107.52919676076209</v>
      </c>
      <c r="T17" s="124"/>
      <c r="U17" s="146">
        <f aca="true" t="shared" si="1" ref="U17:U84">PRODUCT(Q17/O17*100)</f>
        <v>56.20195590681929</v>
      </c>
      <c r="V17" s="124"/>
    </row>
    <row r="18" spans="1:22" ht="12.75">
      <c r="A18" s="145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46">
        <f>SUM(M19)</f>
        <v>487257.82</v>
      </c>
      <c r="N18" s="111"/>
      <c r="O18" s="146">
        <v>932253</v>
      </c>
      <c r="P18" s="111"/>
      <c r="Q18" s="146">
        <f>SUM(Q19)</f>
        <v>523944.42</v>
      </c>
      <c r="R18" s="111"/>
      <c r="S18" s="146">
        <f t="shared" si="0"/>
        <v>107.52919676076209</v>
      </c>
      <c r="T18" s="124"/>
      <c r="U18" s="146">
        <f t="shared" si="1"/>
        <v>56.20195590681929</v>
      </c>
      <c r="V18" s="124"/>
    </row>
    <row r="19" spans="1:22" ht="12.75">
      <c r="A19" s="111" t="s">
        <v>28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36">
        <v>487257.82</v>
      </c>
      <c r="N19" s="111"/>
      <c r="O19" s="136">
        <v>929099</v>
      </c>
      <c r="P19" s="111"/>
      <c r="Q19" s="136">
        <v>523944.42</v>
      </c>
      <c r="R19" s="111"/>
      <c r="S19" s="146">
        <f t="shared" si="0"/>
        <v>107.52919676076209</v>
      </c>
      <c r="T19" s="124"/>
      <c r="U19" s="146">
        <f t="shared" si="1"/>
        <v>56.392743937944175</v>
      </c>
      <c r="V19" s="124"/>
    </row>
    <row r="20" spans="1:22" ht="12.75">
      <c r="A20" s="47" t="s">
        <v>187</v>
      </c>
      <c r="M20" s="46"/>
      <c r="N20">
        <v>0</v>
      </c>
      <c r="O20" s="46"/>
      <c r="P20" s="43">
        <v>3154</v>
      </c>
      <c r="Q20" s="46"/>
      <c r="R20">
        <v>0</v>
      </c>
      <c r="S20" s="44"/>
      <c r="T20" s="43">
        <v>0</v>
      </c>
      <c r="U20" s="44"/>
      <c r="V20" s="43">
        <v>0</v>
      </c>
    </row>
    <row r="21" spans="1:22" ht="12.75">
      <c r="A21" s="145" t="s">
        <v>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46">
        <f>SUM(M22)</f>
        <v>0</v>
      </c>
      <c r="N21" s="111"/>
      <c r="O21" s="146">
        <f>SUM(O22)</f>
        <v>0</v>
      </c>
      <c r="P21" s="111"/>
      <c r="Q21" s="146">
        <f>SUM(Q22)</f>
        <v>0</v>
      </c>
      <c r="R21" s="111"/>
      <c r="S21" s="146">
        <v>0</v>
      </c>
      <c r="T21" s="124"/>
      <c r="U21" s="146">
        <v>0</v>
      </c>
      <c r="V21" s="124"/>
    </row>
    <row r="22" spans="1:22" ht="12.75">
      <c r="A22" s="145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46">
        <f>SUM(M23)</f>
        <v>0</v>
      </c>
      <c r="N22" s="111"/>
      <c r="O22" s="146">
        <f>SUM(O23)</f>
        <v>0</v>
      </c>
      <c r="P22" s="111"/>
      <c r="Q22" s="146">
        <f>SUM(Q23)</f>
        <v>0</v>
      </c>
      <c r="R22" s="111"/>
      <c r="S22" s="146">
        <v>0</v>
      </c>
      <c r="T22" s="124"/>
      <c r="U22" s="146">
        <v>0</v>
      </c>
      <c r="V22" s="124"/>
    </row>
    <row r="23" spans="1:22" ht="12.75">
      <c r="A23" s="111" t="s">
        <v>31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36">
        <v>0</v>
      </c>
      <c r="N23" s="111"/>
      <c r="O23" s="136">
        <v>0</v>
      </c>
      <c r="P23" s="111"/>
      <c r="Q23" s="136">
        <v>0</v>
      </c>
      <c r="R23" s="111"/>
      <c r="S23" s="146">
        <v>0</v>
      </c>
      <c r="T23" s="124"/>
      <c r="U23" s="146">
        <v>0</v>
      </c>
      <c r="V23" s="124"/>
    </row>
    <row r="24" spans="1:22" ht="12.75">
      <c r="A24" s="145" t="s">
        <v>32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46">
        <f>SUM(M25)</f>
        <v>0</v>
      </c>
      <c r="N24" s="111"/>
      <c r="O24" s="146">
        <f>SUM(O25)</f>
        <v>2750</v>
      </c>
      <c r="P24" s="111"/>
      <c r="Q24" s="146">
        <f>SUM(Q25)</f>
        <v>0</v>
      </c>
      <c r="R24" s="111"/>
      <c r="S24" s="146">
        <v>0</v>
      </c>
      <c r="T24" s="124"/>
      <c r="U24" s="146">
        <f t="shared" si="1"/>
        <v>0</v>
      </c>
      <c r="V24" s="124"/>
    </row>
    <row r="25" spans="1:22" ht="12.75">
      <c r="A25" s="145" t="s">
        <v>33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46">
        <f>SUM(M26)</f>
        <v>0</v>
      </c>
      <c r="N25" s="111"/>
      <c r="O25" s="146">
        <f>SUM(O26)</f>
        <v>2750</v>
      </c>
      <c r="P25" s="111"/>
      <c r="Q25" s="146">
        <f>SUM(Q26)</f>
        <v>0</v>
      </c>
      <c r="R25" s="111"/>
      <c r="S25" s="146">
        <v>0</v>
      </c>
      <c r="T25" s="124"/>
      <c r="U25" s="146">
        <f t="shared" si="1"/>
        <v>0</v>
      </c>
      <c r="V25" s="124"/>
    </row>
    <row r="26" spans="1:22" ht="12.75">
      <c r="A26" s="111" t="s">
        <v>34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36">
        <v>0</v>
      </c>
      <c r="N26" s="111"/>
      <c r="O26" s="136">
        <v>2750</v>
      </c>
      <c r="P26" s="111"/>
      <c r="Q26" s="136">
        <v>0</v>
      </c>
      <c r="R26" s="111"/>
      <c r="S26" s="146">
        <v>0</v>
      </c>
      <c r="T26" s="124"/>
      <c r="U26" s="146">
        <f t="shared" si="1"/>
        <v>0</v>
      </c>
      <c r="V26" s="124"/>
    </row>
    <row r="27" spans="1:22" ht="12.75">
      <c r="A27" t="s">
        <v>181</v>
      </c>
      <c r="M27" s="46"/>
      <c r="N27" s="43">
        <f>PRODUCT(N28+N30)</f>
        <v>4880.89</v>
      </c>
      <c r="O27" s="46"/>
      <c r="P27" s="43">
        <v>10736</v>
      </c>
      <c r="Q27" s="46"/>
      <c r="R27" s="43">
        <v>8860.12</v>
      </c>
      <c r="S27" s="44"/>
      <c r="T27" s="43">
        <v>181.53</v>
      </c>
      <c r="U27" s="44"/>
      <c r="V27" s="43">
        <v>57.79</v>
      </c>
    </row>
    <row r="28" spans="1:22" ht="12.75">
      <c r="A28" s="45" t="s">
        <v>182</v>
      </c>
      <c r="M28" s="46"/>
      <c r="N28">
        <v>454.58</v>
      </c>
      <c r="O28" s="46"/>
      <c r="P28" s="43">
        <v>6225</v>
      </c>
      <c r="Q28" s="46"/>
      <c r="R28" s="43">
        <v>3597.24</v>
      </c>
      <c r="S28" s="44"/>
      <c r="T28" s="43">
        <v>791.34</v>
      </c>
      <c r="U28" s="44"/>
      <c r="V28" s="43">
        <v>57.79</v>
      </c>
    </row>
    <row r="29" spans="1:22" ht="12.75">
      <c r="A29" t="s">
        <v>183</v>
      </c>
      <c r="M29" s="46"/>
      <c r="N29">
        <v>454.58</v>
      </c>
      <c r="O29" s="46"/>
      <c r="P29" s="43">
        <v>6225</v>
      </c>
      <c r="Q29" s="46"/>
      <c r="R29" s="43">
        <v>3597.24</v>
      </c>
      <c r="S29" s="44"/>
      <c r="T29" s="43">
        <v>791.34</v>
      </c>
      <c r="U29" s="44"/>
      <c r="V29" s="43">
        <v>57.79</v>
      </c>
    </row>
    <row r="30" spans="1:22" ht="12.75">
      <c r="A30" s="47" t="s">
        <v>185</v>
      </c>
      <c r="M30" s="46"/>
      <c r="N30" s="43">
        <v>4426.31</v>
      </c>
      <c r="O30" s="46"/>
      <c r="P30" s="43">
        <v>4511</v>
      </c>
      <c r="Q30" s="46"/>
      <c r="R30" s="43">
        <v>5262.88</v>
      </c>
      <c r="S30" s="44"/>
      <c r="T30" s="43">
        <v>118.9</v>
      </c>
      <c r="U30" s="44"/>
      <c r="V30" s="43">
        <v>116.67</v>
      </c>
    </row>
    <row r="31" spans="1:22" ht="12.75">
      <c r="A31" s="47" t="s">
        <v>186</v>
      </c>
      <c r="M31" s="46"/>
      <c r="N31" s="43">
        <v>4426.31</v>
      </c>
      <c r="O31" s="46"/>
      <c r="P31" s="43">
        <v>4511</v>
      </c>
      <c r="Q31" s="46"/>
      <c r="R31" s="43">
        <v>5262.88</v>
      </c>
      <c r="S31" s="44"/>
      <c r="T31" s="43">
        <v>118.9</v>
      </c>
      <c r="U31" s="44"/>
      <c r="V31" s="43">
        <v>116.67</v>
      </c>
    </row>
    <row r="32" spans="1:22" ht="12.75">
      <c r="A32" s="147" t="s">
        <v>149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46">
        <v>54763.75</v>
      </c>
      <c r="N32" s="111"/>
      <c r="O32" s="146">
        <v>99478</v>
      </c>
      <c r="P32" s="111"/>
      <c r="Q32" s="146">
        <v>63981.59</v>
      </c>
      <c r="R32" s="111"/>
      <c r="S32" s="146">
        <f t="shared" si="0"/>
        <v>116.8320102257424</v>
      </c>
      <c r="T32" s="124"/>
      <c r="U32" s="146">
        <f t="shared" si="1"/>
        <v>64.31732644403787</v>
      </c>
      <c r="V32" s="124"/>
    </row>
    <row r="33" spans="1:22" ht="12.75">
      <c r="A33" s="147" t="s">
        <v>150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46">
        <v>54763.75</v>
      </c>
      <c r="N33" s="111"/>
      <c r="O33" s="146">
        <f>SUM(O34)</f>
        <v>97297</v>
      </c>
      <c r="P33" s="111"/>
      <c r="Q33" s="146">
        <v>63981.59</v>
      </c>
      <c r="R33" s="111"/>
      <c r="S33" s="146">
        <f t="shared" si="0"/>
        <v>116.8320102257424</v>
      </c>
      <c r="T33" s="124"/>
      <c r="U33" s="146">
        <f t="shared" si="1"/>
        <v>65.7590573193418</v>
      </c>
      <c r="V33" s="124"/>
    </row>
    <row r="34" spans="1:22" ht="12.75">
      <c r="A34" s="148" t="s">
        <v>151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36">
        <v>54763.75</v>
      </c>
      <c r="N34" s="111"/>
      <c r="O34" s="136">
        <v>97297</v>
      </c>
      <c r="P34" s="111"/>
      <c r="Q34" s="136">
        <v>63981.59</v>
      </c>
      <c r="R34" s="111"/>
      <c r="S34" s="146">
        <f t="shared" si="0"/>
        <v>116.8320102257424</v>
      </c>
      <c r="T34" s="124"/>
      <c r="U34" s="146">
        <v>65.76</v>
      </c>
      <c r="V34" s="124"/>
    </row>
    <row r="35" spans="1:22" ht="12.75">
      <c r="A35" s="51" t="s">
        <v>184</v>
      </c>
      <c r="M35" s="46"/>
      <c r="N35">
        <v>0</v>
      </c>
      <c r="O35" s="46"/>
      <c r="P35" s="43">
        <v>2181</v>
      </c>
      <c r="Q35" s="46"/>
      <c r="R35">
        <v>0</v>
      </c>
      <c r="S35" s="44"/>
      <c r="T35" s="43">
        <v>0</v>
      </c>
      <c r="U35" s="44"/>
      <c r="V35" s="43">
        <v>0</v>
      </c>
    </row>
    <row r="36" spans="1:22" ht="12.75">
      <c r="A36" s="143" t="s">
        <v>11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44">
        <v>0</v>
      </c>
      <c r="N36" s="126"/>
      <c r="O36" s="144">
        <v>0</v>
      </c>
      <c r="P36" s="126"/>
      <c r="Q36" s="144">
        <v>0</v>
      </c>
      <c r="R36" s="126"/>
      <c r="S36" s="144">
        <v>0</v>
      </c>
      <c r="T36" s="128"/>
      <c r="U36" s="144">
        <v>0</v>
      </c>
      <c r="V36" s="128"/>
    </row>
    <row r="37" spans="1:22" ht="12.75">
      <c r="A37" s="143" t="s">
        <v>13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44">
        <f>SUM(M38+M47+M74+N77)</f>
        <v>549037.15</v>
      </c>
      <c r="N37" s="126"/>
      <c r="O37" s="144">
        <f>SUM(O38+O47+O74+P77+P79)</f>
        <v>1039425</v>
      </c>
      <c r="P37" s="126"/>
      <c r="Q37" s="144">
        <f>SUM(Q38+Q47+Q74+R77+R82)</f>
        <v>595105.47</v>
      </c>
      <c r="R37" s="126"/>
      <c r="S37" s="144">
        <f t="shared" si="0"/>
        <v>108.39074732921077</v>
      </c>
      <c r="T37" s="128"/>
      <c r="U37" s="144">
        <f t="shared" si="1"/>
        <v>57.253334295403704</v>
      </c>
      <c r="V37" s="128"/>
    </row>
    <row r="38" spans="1:22" ht="12.75">
      <c r="A38" s="149" t="s">
        <v>35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50">
        <f>SUM(M39+M42+M44)</f>
        <v>471242.27</v>
      </c>
      <c r="N38" s="130"/>
      <c r="O38" s="150">
        <f>SUM(O39+O42+O44)</f>
        <v>913233</v>
      </c>
      <c r="P38" s="130"/>
      <c r="Q38" s="150">
        <f>SUM(Q39+Q42+Q44)</f>
        <v>511410.37</v>
      </c>
      <c r="R38" s="130"/>
      <c r="S38" s="150">
        <f t="shared" si="0"/>
        <v>108.5238745666852</v>
      </c>
      <c r="T38" s="132"/>
      <c r="U38" s="150">
        <f t="shared" si="1"/>
        <v>55.99998795488117</v>
      </c>
      <c r="V38" s="132"/>
    </row>
    <row r="39" spans="1:22" ht="12.75">
      <c r="A39" s="145" t="s">
        <v>36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46">
        <f>SUM(M40+M41)</f>
        <v>395752.25</v>
      </c>
      <c r="N39" s="111"/>
      <c r="O39" s="146">
        <f>SUM(O40+O41)</f>
        <v>754278</v>
      </c>
      <c r="P39" s="111"/>
      <c r="Q39" s="146">
        <f>SUM(Q40+Q41)</f>
        <v>420822.49</v>
      </c>
      <c r="R39" s="111"/>
      <c r="S39" s="146">
        <f t="shared" si="0"/>
        <v>106.33483195610384</v>
      </c>
      <c r="T39" s="124"/>
      <c r="U39" s="146">
        <f t="shared" si="1"/>
        <v>55.79143101084746</v>
      </c>
      <c r="V39" s="124"/>
    </row>
    <row r="40" spans="1:22" ht="12.75">
      <c r="A40" s="111" t="s">
        <v>37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36">
        <v>386579.09</v>
      </c>
      <c r="N40" s="111"/>
      <c r="O40" s="136">
        <v>739378</v>
      </c>
      <c r="P40" s="111"/>
      <c r="Q40" s="136">
        <v>409889.62</v>
      </c>
      <c r="R40" s="111"/>
      <c r="S40" s="146">
        <f t="shared" si="0"/>
        <v>106.02995107676412</v>
      </c>
      <c r="T40" s="124"/>
      <c r="U40" s="146">
        <f t="shared" si="1"/>
        <v>55.43708630768024</v>
      </c>
      <c r="V40" s="124"/>
    </row>
    <row r="41" spans="1:22" ht="12.75">
      <c r="A41" s="135" t="s">
        <v>171</v>
      </c>
      <c r="B41" s="135"/>
      <c r="C41" s="135"/>
      <c r="D41" s="135"/>
      <c r="E41" s="135"/>
      <c r="F41" s="135"/>
      <c r="G41" s="135"/>
      <c r="H41" s="135"/>
      <c r="I41" s="135"/>
      <c r="J41" s="135"/>
      <c r="M41" s="136">
        <v>9173.16</v>
      </c>
      <c r="N41" s="135"/>
      <c r="O41" s="136">
        <v>14900</v>
      </c>
      <c r="P41" s="135"/>
      <c r="Q41" s="136">
        <v>10932.87</v>
      </c>
      <c r="R41" s="135"/>
      <c r="S41" s="136">
        <v>119.19</v>
      </c>
      <c r="T41" s="135"/>
      <c r="U41" s="136">
        <v>55.18</v>
      </c>
      <c r="V41" s="135"/>
    </row>
    <row r="42" spans="1:22" ht="12.75">
      <c r="A42" s="145" t="s">
        <v>38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46">
        <f>SUM(M43)</f>
        <v>10912.64</v>
      </c>
      <c r="N42" s="111"/>
      <c r="O42" s="146">
        <f>SUM(O43)</f>
        <v>34385</v>
      </c>
      <c r="P42" s="111"/>
      <c r="Q42" s="146">
        <f>SUM(Q43)</f>
        <v>21176.32</v>
      </c>
      <c r="R42" s="111"/>
      <c r="S42" s="146">
        <f t="shared" si="0"/>
        <v>194.05313471350652</v>
      </c>
      <c r="T42" s="124"/>
      <c r="U42" s="146">
        <f t="shared" si="1"/>
        <v>61.58592409480879</v>
      </c>
      <c r="V42" s="124"/>
    </row>
    <row r="43" spans="1:22" ht="12.75">
      <c r="A43" s="111" t="s">
        <v>39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36">
        <v>10912.64</v>
      </c>
      <c r="N43" s="111"/>
      <c r="O43" s="136">
        <v>34385</v>
      </c>
      <c r="P43" s="111"/>
      <c r="Q43" s="136">
        <v>21176.32</v>
      </c>
      <c r="R43" s="111"/>
      <c r="S43" s="146">
        <f t="shared" si="0"/>
        <v>194.05313471350652</v>
      </c>
      <c r="T43" s="124"/>
      <c r="U43" s="146">
        <f t="shared" si="1"/>
        <v>61.58592409480879</v>
      </c>
      <c r="V43" s="124"/>
    </row>
    <row r="44" spans="1:22" ht="12.75">
      <c r="A44" s="145" t="s">
        <v>40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46">
        <v>64577.38</v>
      </c>
      <c r="N44" s="111"/>
      <c r="O44" s="146">
        <f>SUM(O45:P46)</f>
        <v>124570</v>
      </c>
      <c r="P44" s="111"/>
      <c r="Q44" s="146">
        <f>SUM(Q45:R46)</f>
        <v>69411.56</v>
      </c>
      <c r="R44" s="111"/>
      <c r="S44" s="146">
        <f t="shared" si="0"/>
        <v>107.4858719879933</v>
      </c>
      <c r="T44" s="124"/>
      <c r="U44" s="146">
        <f t="shared" si="1"/>
        <v>55.72092799229349</v>
      </c>
      <c r="V44" s="124"/>
    </row>
    <row r="45" spans="1:22" ht="12.75">
      <c r="A45" s="111" t="s">
        <v>41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36">
        <v>64194.22</v>
      </c>
      <c r="N45" s="111"/>
      <c r="O45" s="136">
        <v>124555</v>
      </c>
      <c r="P45" s="111"/>
      <c r="Q45" s="136">
        <v>69401.78</v>
      </c>
      <c r="R45" s="111"/>
      <c r="S45" s="146">
        <f t="shared" si="0"/>
        <v>108.1121945246784</v>
      </c>
      <c r="T45" s="124"/>
      <c r="U45" s="146">
        <f t="shared" si="1"/>
        <v>55.71978643972542</v>
      </c>
      <c r="V45" s="124"/>
    </row>
    <row r="46" spans="1:22" ht="12.75">
      <c r="A46" t="s">
        <v>194</v>
      </c>
      <c r="M46" s="46"/>
      <c r="N46">
        <v>383.16</v>
      </c>
      <c r="O46" s="46"/>
      <c r="P46" s="43">
        <v>15</v>
      </c>
      <c r="Q46" s="46"/>
      <c r="R46">
        <v>9.78</v>
      </c>
      <c r="S46" s="44"/>
      <c r="T46" s="43">
        <v>2.55</v>
      </c>
      <c r="U46" s="44"/>
      <c r="V46" s="43">
        <v>65.2</v>
      </c>
    </row>
    <row r="47" spans="1:22" ht="12.75">
      <c r="A47" s="149" t="s">
        <v>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50">
        <f>SUM(M48+M52+M57+M67)</f>
        <v>72562.97</v>
      </c>
      <c r="N47" s="130"/>
      <c r="O47" s="150">
        <f>SUM(O48+O52+O57+O67)</f>
        <v>122333</v>
      </c>
      <c r="P47" s="130"/>
      <c r="Q47" s="150">
        <f>SUM(Q48+Q52+Q57+Q67)</f>
        <v>80610.75</v>
      </c>
      <c r="R47" s="130"/>
      <c r="S47" s="150">
        <f t="shared" si="0"/>
        <v>111.0907533139837</v>
      </c>
      <c r="T47" s="132"/>
      <c r="U47" s="150">
        <f t="shared" si="1"/>
        <v>65.89452559816239</v>
      </c>
      <c r="V47" s="132"/>
    </row>
    <row r="48" spans="1:22" ht="12.75">
      <c r="A48" s="145" t="s">
        <v>43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46">
        <f>SUM(M49:N51)</f>
        <v>19350.57</v>
      </c>
      <c r="N48" s="111"/>
      <c r="O48" s="146">
        <f>SUM(O49:P51)</f>
        <v>41901</v>
      </c>
      <c r="P48" s="111"/>
      <c r="Q48" s="146">
        <f>SUM(Q49:R51)</f>
        <v>26211.829999999998</v>
      </c>
      <c r="R48" s="111"/>
      <c r="S48" s="146">
        <f t="shared" si="0"/>
        <v>135.45766352102288</v>
      </c>
      <c r="T48" s="124"/>
      <c r="U48" s="146">
        <f t="shared" si="1"/>
        <v>62.556573828786895</v>
      </c>
      <c r="V48" s="124"/>
    </row>
    <row r="49" spans="1:22" ht="12.75">
      <c r="A49" s="111" t="s">
        <v>44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36">
        <v>2738.12</v>
      </c>
      <c r="N49" s="111"/>
      <c r="O49" s="136">
        <v>4176</v>
      </c>
      <c r="P49" s="111"/>
      <c r="Q49" s="136">
        <v>3421.07</v>
      </c>
      <c r="R49" s="111"/>
      <c r="S49" s="146">
        <f t="shared" si="0"/>
        <v>124.94229617401722</v>
      </c>
      <c r="T49" s="124"/>
      <c r="U49" s="146">
        <f t="shared" si="1"/>
        <v>81.92217432950191</v>
      </c>
      <c r="V49" s="124"/>
    </row>
    <row r="50" spans="1:22" ht="12.75">
      <c r="A50" s="111" t="s">
        <v>45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36">
        <v>16405.07</v>
      </c>
      <c r="N50" s="111"/>
      <c r="O50" s="136">
        <v>37500</v>
      </c>
      <c r="P50" s="111"/>
      <c r="Q50" s="136">
        <v>22690.76</v>
      </c>
      <c r="R50" s="111"/>
      <c r="S50" s="146">
        <f t="shared" si="0"/>
        <v>138.31553294195024</v>
      </c>
      <c r="T50" s="124"/>
      <c r="U50" s="146">
        <f t="shared" si="1"/>
        <v>60.508693333333326</v>
      </c>
      <c r="V50" s="124"/>
    </row>
    <row r="51" spans="1:22" ht="12.75">
      <c r="A51" s="111" t="s">
        <v>46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36">
        <v>207.38</v>
      </c>
      <c r="N51" s="111"/>
      <c r="O51" s="136">
        <v>225</v>
      </c>
      <c r="P51" s="111"/>
      <c r="Q51" s="136">
        <v>100</v>
      </c>
      <c r="R51" s="111"/>
      <c r="S51" s="146">
        <f t="shared" si="0"/>
        <v>48.22065772977144</v>
      </c>
      <c r="T51" s="124"/>
      <c r="U51" s="146">
        <f t="shared" si="1"/>
        <v>44.44444444444444</v>
      </c>
      <c r="V51" s="124"/>
    </row>
    <row r="52" spans="1:22" ht="12.75">
      <c r="A52" s="145" t="s">
        <v>47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46">
        <f>SUM(M53:N56)</f>
        <v>19853.920000000002</v>
      </c>
      <c r="N52" s="111"/>
      <c r="O52" s="146">
        <f>SUM(O53:P56)</f>
        <v>30650</v>
      </c>
      <c r="P52" s="111"/>
      <c r="Q52" s="146">
        <f>SUM(Q53:R56)</f>
        <v>23593.02</v>
      </c>
      <c r="R52" s="111"/>
      <c r="S52" s="146">
        <f t="shared" si="0"/>
        <v>118.83305664574048</v>
      </c>
      <c r="T52" s="124"/>
      <c r="U52" s="146">
        <f t="shared" si="1"/>
        <v>76.97559543230017</v>
      </c>
      <c r="V52" s="124"/>
    </row>
    <row r="53" spans="1:22" ht="12.75">
      <c r="A53" s="130" t="s">
        <v>48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6">
        <v>3706.17</v>
      </c>
      <c r="N53" s="111"/>
      <c r="O53" s="136">
        <v>4263</v>
      </c>
      <c r="P53" s="111"/>
      <c r="Q53" s="136">
        <v>3635.35</v>
      </c>
      <c r="R53" s="111"/>
      <c r="S53" s="146">
        <f t="shared" si="0"/>
        <v>98.08913244670373</v>
      </c>
      <c r="T53" s="124"/>
      <c r="U53" s="146">
        <f t="shared" si="1"/>
        <v>85.27680037532254</v>
      </c>
      <c r="V53" s="124"/>
    </row>
    <row r="54" spans="1:22" ht="12.75">
      <c r="A54" s="111" t="s">
        <v>49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36">
        <v>15889.31</v>
      </c>
      <c r="N54" s="111"/>
      <c r="O54" s="136">
        <v>24356</v>
      </c>
      <c r="P54" s="111"/>
      <c r="Q54" s="136">
        <v>19303.43</v>
      </c>
      <c r="R54" s="111"/>
      <c r="S54" s="146">
        <f t="shared" si="0"/>
        <v>121.48689905351459</v>
      </c>
      <c r="T54" s="124"/>
      <c r="U54" s="146">
        <f t="shared" si="1"/>
        <v>79.25533749384135</v>
      </c>
      <c r="V54" s="124"/>
    </row>
    <row r="55" spans="1:22" ht="12.75">
      <c r="A55" s="111" t="s">
        <v>50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36">
        <v>228.58</v>
      </c>
      <c r="N55" s="111"/>
      <c r="O55" s="136">
        <v>2031</v>
      </c>
      <c r="P55" s="111"/>
      <c r="Q55" s="136">
        <v>654.24</v>
      </c>
      <c r="R55" s="111"/>
      <c r="S55" s="146">
        <f t="shared" si="0"/>
        <v>286.2192667774958</v>
      </c>
      <c r="T55" s="124"/>
      <c r="U55" s="146">
        <f t="shared" si="1"/>
        <v>32.21270310192024</v>
      </c>
      <c r="V55" s="124"/>
    </row>
    <row r="56" spans="1:22" ht="12.75">
      <c r="A56" s="111" t="s">
        <v>51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36">
        <v>29.86</v>
      </c>
      <c r="N56" s="111"/>
      <c r="O56" s="136">
        <v>0</v>
      </c>
      <c r="P56" s="111"/>
      <c r="Q56" s="136">
        <v>0</v>
      </c>
      <c r="R56" s="111"/>
      <c r="S56" s="146">
        <f t="shared" si="0"/>
        <v>0</v>
      </c>
      <c r="T56" s="124"/>
      <c r="U56" s="146">
        <v>0</v>
      </c>
      <c r="V56" s="124"/>
    </row>
    <row r="57" spans="1:22" ht="12.75">
      <c r="A57" s="145" t="s">
        <v>52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46">
        <f>SUM(M58:N66)</f>
        <v>12884.08</v>
      </c>
      <c r="N57" s="111"/>
      <c r="O57" s="146">
        <f>SUM(O58:P66)</f>
        <v>32266</v>
      </c>
      <c r="P57" s="111"/>
      <c r="Q57" s="146">
        <f>SUM(Q58:R66)</f>
        <v>19848.309999999998</v>
      </c>
      <c r="R57" s="111"/>
      <c r="S57" s="146">
        <f t="shared" si="0"/>
        <v>154.05298632110325</v>
      </c>
      <c r="T57" s="124"/>
      <c r="U57" s="146">
        <f t="shared" si="1"/>
        <v>61.51462840141324</v>
      </c>
      <c r="V57" s="124"/>
    </row>
    <row r="58" spans="1:22" ht="12.75">
      <c r="A58" s="111" t="s">
        <v>53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36">
        <v>1914.18</v>
      </c>
      <c r="N58" s="111"/>
      <c r="O58" s="136">
        <v>3225</v>
      </c>
      <c r="P58" s="111"/>
      <c r="Q58" s="136">
        <v>1697.91</v>
      </c>
      <c r="R58" s="111"/>
      <c r="S58" s="146">
        <f t="shared" si="0"/>
        <v>88.70168949628562</v>
      </c>
      <c r="T58" s="124"/>
      <c r="U58" s="146">
        <f t="shared" si="1"/>
        <v>52.648372093023255</v>
      </c>
      <c r="V58" s="124"/>
    </row>
    <row r="59" spans="1:22" ht="12.75">
      <c r="A59" s="111" t="s">
        <v>54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36">
        <v>3242.01</v>
      </c>
      <c r="N59" s="111"/>
      <c r="O59" s="136">
        <v>2545</v>
      </c>
      <c r="P59" s="111"/>
      <c r="Q59" s="136">
        <v>1678.99</v>
      </c>
      <c r="R59" s="111"/>
      <c r="S59" s="146">
        <f t="shared" si="0"/>
        <v>51.788550929824396</v>
      </c>
      <c r="T59" s="124"/>
      <c r="U59" s="146">
        <f t="shared" si="1"/>
        <v>65.9721021611002</v>
      </c>
      <c r="V59" s="124"/>
    </row>
    <row r="60" spans="1:22" ht="12.75">
      <c r="A60" s="148" t="s">
        <v>55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36">
        <v>0</v>
      </c>
      <c r="N60" s="111"/>
      <c r="O60" s="136">
        <v>0</v>
      </c>
      <c r="P60" s="111"/>
      <c r="Q60" s="136">
        <v>0</v>
      </c>
      <c r="R60" s="111"/>
      <c r="S60" s="146">
        <v>0</v>
      </c>
      <c r="T60" s="124"/>
      <c r="U60" s="146">
        <v>0</v>
      </c>
      <c r="V60" s="124"/>
    </row>
    <row r="61" spans="1:22" ht="12.75">
      <c r="A61" s="111" t="s">
        <v>56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36">
        <v>5222.65</v>
      </c>
      <c r="N61" s="111"/>
      <c r="O61" s="136">
        <v>9298</v>
      </c>
      <c r="P61" s="111"/>
      <c r="Q61" s="136">
        <v>4709.17</v>
      </c>
      <c r="R61" s="111"/>
      <c r="S61" s="146">
        <f t="shared" si="0"/>
        <v>90.16820962538176</v>
      </c>
      <c r="T61" s="124"/>
      <c r="U61" s="146">
        <f t="shared" si="1"/>
        <v>50.64712841471284</v>
      </c>
      <c r="V61" s="124"/>
    </row>
    <row r="62" spans="1:22" ht="12.75">
      <c r="A62" s="51" t="s">
        <v>188</v>
      </c>
      <c r="M62" s="46"/>
      <c r="N62">
        <v>0</v>
      </c>
      <c r="O62" s="46"/>
      <c r="P62" s="43">
        <v>7953</v>
      </c>
      <c r="Q62" s="46"/>
      <c r="R62" s="43">
        <v>7952.43</v>
      </c>
      <c r="S62" s="44"/>
      <c r="T62" s="43">
        <v>0</v>
      </c>
      <c r="U62" s="44"/>
      <c r="V62" s="43">
        <v>100</v>
      </c>
    </row>
    <row r="63" spans="1:22" ht="12.75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36">
        <v>0</v>
      </c>
      <c r="N63" s="111"/>
      <c r="O63" s="136">
        <v>1275</v>
      </c>
      <c r="P63" s="111"/>
      <c r="Q63" s="136">
        <v>0</v>
      </c>
      <c r="R63" s="111"/>
      <c r="S63" s="146">
        <v>0</v>
      </c>
      <c r="T63" s="124"/>
      <c r="U63" s="146">
        <f t="shared" si="1"/>
        <v>0</v>
      </c>
      <c r="V63" s="124"/>
    </row>
    <row r="64" spans="1:22" ht="12.75">
      <c r="A64" s="111" t="s">
        <v>58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36">
        <v>205.82</v>
      </c>
      <c r="N64" s="111"/>
      <c r="O64" s="136">
        <v>3250</v>
      </c>
      <c r="P64" s="111"/>
      <c r="Q64" s="136">
        <v>1313.21</v>
      </c>
      <c r="R64" s="111"/>
      <c r="S64" s="146">
        <f t="shared" si="0"/>
        <v>638.0380915362939</v>
      </c>
      <c r="T64" s="124"/>
      <c r="U64" s="146">
        <f t="shared" si="1"/>
        <v>40.40646153846154</v>
      </c>
      <c r="V64" s="124"/>
    </row>
    <row r="65" spans="1:22" ht="12.75">
      <c r="A65" s="111" t="s">
        <v>59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36">
        <v>2299.42</v>
      </c>
      <c r="N65" s="111"/>
      <c r="O65" s="136">
        <v>4720</v>
      </c>
      <c r="P65" s="111"/>
      <c r="Q65" s="136">
        <v>2496.6</v>
      </c>
      <c r="R65" s="111"/>
      <c r="S65" s="146">
        <f t="shared" si="0"/>
        <v>108.57520592149324</v>
      </c>
      <c r="T65" s="124"/>
      <c r="U65" s="146">
        <f t="shared" si="1"/>
        <v>52.894067796610166</v>
      </c>
      <c r="V65" s="124"/>
    </row>
    <row r="66" spans="1:22" ht="12.75">
      <c r="A66" s="111" t="s">
        <v>60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36">
        <v>0</v>
      </c>
      <c r="N66" s="111"/>
      <c r="O66" s="136">
        <v>0</v>
      </c>
      <c r="P66" s="111"/>
      <c r="Q66" s="136">
        <v>0</v>
      </c>
      <c r="R66" s="111"/>
      <c r="S66" s="146">
        <v>0</v>
      </c>
      <c r="T66" s="124"/>
      <c r="U66" s="146">
        <v>0</v>
      </c>
      <c r="V66" s="124"/>
    </row>
    <row r="67" spans="1:22" ht="12.75">
      <c r="A67" s="145" t="s">
        <v>61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46">
        <f>SUM(M68:N73)</f>
        <v>20474.4</v>
      </c>
      <c r="N67" s="111"/>
      <c r="O67" s="146">
        <f>SUM(O68:P73)</f>
        <v>17516</v>
      </c>
      <c r="P67" s="111"/>
      <c r="Q67" s="146">
        <f>SUM(Q68:R73)</f>
        <v>10957.59</v>
      </c>
      <c r="R67" s="111"/>
      <c r="S67" s="146">
        <f t="shared" si="0"/>
        <v>53.51849138436291</v>
      </c>
      <c r="T67" s="124"/>
      <c r="U67" s="146">
        <f t="shared" si="1"/>
        <v>62.557604475907745</v>
      </c>
      <c r="V67" s="124"/>
    </row>
    <row r="68" spans="1:22" ht="12.75">
      <c r="A68" s="111" t="s">
        <v>62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36">
        <v>0</v>
      </c>
      <c r="N68" s="111"/>
      <c r="O68" s="136">
        <v>1200</v>
      </c>
      <c r="P68" s="111"/>
      <c r="Q68" s="136">
        <v>0</v>
      </c>
      <c r="R68" s="111"/>
      <c r="S68" s="146">
        <v>0</v>
      </c>
      <c r="T68" s="124"/>
      <c r="U68" s="146">
        <v>0</v>
      </c>
      <c r="V68" s="124"/>
    </row>
    <row r="69" spans="1:22" ht="12.75">
      <c r="A69" s="111" t="s">
        <v>63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36">
        <v>290.53</v>
      </c>
      <c r="N69" s="111"/>
      <c r="O69" s="136">
        <v>350</v>
      </c>
      <c r="P69" s="111"/>
      <c r="Q69" s="136">
        <v>0</v>
      </c>
      <c r="R69" s="111"/>
      <c r="S69" s="146">
        <f t="shared" si="0"/>
        <v>0</v>
      </c>
      <c r="T69" s="124"/>
      <c r="U69" s="146">
        <f t="shared" si="1"/>
        <v>0</v>
      </c>
      <c r="V69" s="124"/>
    </row>
    <row r="70" spans="1:22" ht="12.75">
      <c r="A70" s="111" t="s">
        <v>64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36">
        <v>33.18</v>
      </c>
      <c r="N70" s="111"/>
      <c r="O70" s="136">
        <v>35</v>
      </c>
      <c r="P70" s="111"/>
      <c r="Q70" s="136">
        <v>35</v>
      </c>
      <c r="R70" s="111"/>
      <c r="S70" s="146">
        <f t="shared" si="0"/>
        <v>105.48523206751055</v>
      </c>
      <c r="T70" s="124"/>
      <c r="U70" s="146">
        <f t="shared" si="1"/>
        <v>100</v>
      </c>
      <c r="V70" s="124"/>
    </row>
    <row r="71" spans="1:22" ht="12.75">
      <c r="A71" s="111" t="s">
        <v>65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36">
        <v>3228.1</v>
      </c>
      <c r="N71" s="111"/>
      <c r="O71" s="136">
        <v>3418</v>
      </c>
      <c r="P71" s="111"/>
      <c r="Q71" s="136">
        <v>1715.2</v>
      </c>
      <c r="R71" s="111"/>
      <c r="S71" s="146">
        <f t="shared" si="0"/>
        <v>53.133422136860695</v>
      </c>
      <c r="T71" s="124"/>
      <c r="U71" s="146">
        <v>50.19</v>
      </c>
      <c r="V71" s="124"/>
    </row>
    <row r="72" spans="1:22" ht="12.75">
      <c r="A72" s="47" t="s">
        <v>195</v>
      </c>
      <c r="M72" s="46"/>
      <c r="N72">
        <v>8461.08</v>
      </c>
      <c r="O72" s="46"/>
      <c r="P72" s="43">
        <v>379</v>
      </c>
      <c r="Q72" s="46"/>
      <c r="R72">
        <v>265.45</v>
      </c>
      <c r="S72" s="44"/>
      <c r="T72" s="43">
        <v>3.14</v>
      </c>
      <c r="U72" s="44"/>
      <c r="V72" s="43">
        <v>70.04</v>
      </c>
    </row>
    <row r="73" spans="1:22" ht="12.75">
      <c r="A73" s="111" t="s">
        <v>66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36">
        <v>8461.51</v>
      </c>
      <c r="N73" s="111"/>
      <c r="O73" s="136">
        <v>12134</v>
      </c>
      <c r="P73" s="111"/>
      <c r="Q73" s="136">
        <v>8941.94</v>
      </c>
      <c r="R73" s="111"/>
      <c r="S73" s="146">
        <f t="shared" si="0"/>
        <v>105.67782818905846</v>
      </c>
      <c r="T73" s="124"/>
      <c r="U73" s="146">
        <f t="shared" si="1"/>
        <v>73.69325861216417</v>
      </c>
      <c r="V73" s="124"/>
    </row>
    <row r="74" spans="1:22" ht="13.5" customHeight="1">
      <c r="A74" s="149" t="s">
        <v>67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50">
        <v>3435.93</v>
      </c>
      <c r="N74" s="130"/>
      <c r="O74" s="150">
        <v>239</v>
      </c>
      <c r="P74" s="130"/>
      <c r="Q74" s="150">
        <v>92.85</v>
      </c>
      <c r="R74" s="130"/>
      <c r="S74" s="150">
        <f>PRODUCT(Q74/M74*100)</f>
        <v>2.7023251346796937</v>
      </c>
      <c r="T74" s="132"/>
      <c r="U74" s="150">
        <v>38.85</v>
      </c>
      <c r="V74" s="132"/>
    </row>
    <row r="75" spans="1:22" ht="12.75">
      <c r="A75" s="25" t="s">
        <v>68</v>
      </c>
      <c r="M75" s="44"/>
      <c r="N75">
        <v>0</v>
      </c>
      <c r="O75" s="44"/>
      <c r="P75">
        <v>0</v>
      </c>
      <c r="Q75" s="44"/>
      <c r="R75">
        <v>0</v>
      </c>
      <c r="S75" s="44"/>
      <c r="T75" s="43">
        <v>0</v>
      </c>
      <c r="U75" s="44"/>
      <c r="V75" s="43">
        <v>0</v>
      </c>
    </row>
    <row r="76" spans="1:22" ht="12.75">
      <c r="A76" s="148" t="s">
        <v>189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36">
        <v>3435.93</v>
      </c>
      <c r="N76" s="111"/>
      <c r="O76" s="136">
        <v>239</v>
      </c>
      <c r="P76" s="111"/>
      <c r="Q76" s="136">
        <v>92.85</v>
      </c>
      <c r="R76" s="111"/>
      <c r="S76" s="146">
        <v>2.7</v>
      </c>
      <c r="T76" s="124"/>
      <c r="U76" s="146">
        <v>38.85</v>
      </c>
      <c r="V76" s="124"/>
    </row>
    <row r="77" spans="1:22" s="48" customFormat="1" ht="12.75">
      <c r="A77" s="48" t="s">
        <v>190</v>
      </c>
      <c r="N77" s="52">
        <v>1795.98</v>
      </c>
      <c r="P77" s="52">
        <v>3214</v>
      </c>
      <c r="Q77" s="52"/>
      <c r="R77" s="52">
        <v>2991.5</v>
      </c>
      <c r="T77" s="48">
        <v>166.57</v>
      </c>
      <c r="V77" s="48">
        <v>93.08</v>
      </c>
    </row>
    <row r="78" spans="1:22" ht="12.75">
      <c r="A78" s="47" t="s">
        <v>191</v>
      </c>
      <c r="M78" s="46"/>
      <c r="N78" s="43">
        <v>1795.58</v>
      </c>
      <c r="O78" s="46"/>
      <c r="P78" s="43">
        <v>3214</v>
      </c>
      <c r="Q78" s="46"/>
      <c r="R78" s="43">
        <v>2991.5</v>
      </c>
      <c r="S78" s="44"/>
      <c r="T78" s="43">
        <v>166.57</v>
      </c>
      <c r="U78" s="44"/>
      <c r="V78" s="43">
        <v>93.08</v>
      </c>
    </row>
    <row r="79" spans="1:22" s="57" customFormat="1" ht="12.75">
      <c r="A79" s="57" t="s">
        <v>199</v>
      </c>
      <c r="M79" s="56"/>
      <c r="N79" s="52">
        <v>0</v>
      </c>
      <c r="O79" s="56"/>
      <c r="P79" s="52">
        <v>406</v>
      </c>
      <c r="Q79" s="56"/>
      <c r="R79" s="52">
        <v>0</v>
      </c>
      <c r="S79" s="56"/>
      <c r="T79" s="52">
        <v>0</v>
      </c>
      <c r="U79" s="56"/>
      <c r="V79" s="52">
        <v>0</v>
      </c>
    </row>
    <row r="80" spans="1:22" ht="12.75">
      <c r="A80" s="47" t="s">
        <v>200</v>
      </c>
      <c r="M80" s="46"/>
      <c r="N80" s="43">
        <v>0</v>
      </c>
      <c r="O80" s="46"/>
      <c r="P80" s="43">
        <v>406</v>
      </c>
      <c r="Q80" s="46"/>
      <c r="R80" s="43">
        <v>0</v>
      </c>
      <c r="S80" s="44"/>
      <c r="T80" s="43">
        <v>0</v>
      </c>
      <c r="U80" s="44"/>
      <c r="V80" s="43">
        <v>0</v>
      </c>
    </row>
    <row r="81" spans="1:22" ht="12.75">
      <c r="A81" s="47" t="s">
        <v>201</v>
      </c>
      <c r="M81" s="46"/>
      <c r="N81">
        <v>0</v>
      </c>
      <c r="O81" s="46"/>
      <c r="P81" s="43">
        <v>406</v>
      </c>
      <c r="Q81" s="46"/>
      <c r="R81" s="43">
        <v>0</v>
      </c>
      <c r="S81" s="44"/>
      <c r="T81" s="43">
        <v>0</v>
      </c>
      <c r="U81" s="44"/>
      <c r="V81" s="43">
        <v>0</v>
      </c>
    </row>
    <row r="82" spans="1:22" ht="12.75">
      <c r="A82" s="149" t="s">
        <v>14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50">
        <f>SUM(M83+M85)</f>
        <v>357.79</v>
      </c>
      <c r="N82" s="130"/>
      <c r="O82" s="150">
        <v>7615</v>
      </c>
      <c r="P82" s="130"/>
      <c r="Q82" s="150">
        <f>SUM(Q83+Q85)</f>
        <v>549.12</v>
      </c>
      <c r="R82" s="130"/>
      <c r="S82" s="150">
        <f t="shared" si="0"/>
        <v>153.4755023896699</v>
      </c>
      <c r="T82" s="132"/>
      <c r="U82" s="150">
        <f t="shared" si="1"/>
        <v>7.211030860144452</v>
      </c>
      <c r="V82" s="132"/>
    </row>
    <row r="83" spans="1:22" ht="12.75">
      <c r="A83" s="147" t="s">
        <v>192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46">
        <f>SUM(M84)</f>
        <v>357.79</v>
      </c>
      <c r="N83" s="111"/>
      <c r="O83" s="146">
        <f>SUM(O84)</f>
        <v>1747</v>
      </c>
      <c r="P83" s="111"/>
      <c r="Q83" s="146">
        <v>429.54</v>
      </c>
      <c r="R83" s="111"/>
      <c r="S83" s="146">
        <f t="shared" si="0"/>
        <v>120.05366276307332</v>
      </c>
      <c r="T83" s="124"/>
      <c r="U83" s="146">
        <f t="shared" si="1"/>
        <v>24.587292501431026</v>
      </c>
      <c r="V83" s="124"/>
    </row>
    <row r="84" spans="1:22" ht="12.75">
      <c r="A84" s="148" t="s">
        <v>193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36">
        <v>357.79</v>
      </c>
      <c r="N84" s="111"/>
      <c r="O84" s="136">
        <v>1747</v>
      </c>
      <c r="P84" s="111"/>
      <c r="Q84" s="136">
        <v>429.54</v>
      </c>
      <c r="R84" s="111"/>
      <c r="S84" s="146">
        <f t="shared" si="0"/>
        <v>120.05366276307332</v>
      </c>
      <c r="T84" s="124"/>
      <c r="U84" s="146">
        <f t="shared" si="1"/>
        <v>24.587292501431026</v>
      </c>
      <c r="V84" s="124"/>
    </row>
    <row r="85" spans="1:22" ht="12.75">
      <c r="A85" s="151" t="s">
        <v>196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3">
        <v>0</v>
      </c>
      <c r="N85" s="124"/>
      <c r="O85" s="153">
        <v>5868</v>
      </c>
      <c r="P85" s="124"/>
      <c r="Q85" s="153">
        <v>119.58</v>
      </c>
      <c r="R85" s="124"/>
      <c r="S85" s="146">
        <v>0</v>
      </c>
      <c r="T85" s="124"/>
      <c r="U85" s="146">
        <v>0</v>
      </c>
      <c r="V85" s="124"/>
    </row>
    <row r="86" spans="1:22" ht="12.75">
      <c r="A86" s="154" t="s">
        <v>197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55">
        <v>0</v>
      </c>
      <c r="N86" s="155"/>
      <c r="O86" s="155">
        <v>3575</v>
      </c>
      <c r="P86" s="155"/>
      <c r="Q86" s="155">
        <v>0</v>
      </c>
      <c r="R86" s="155"/>
      <c r="S86" s="146">
        <v>0</v>
      </c>
      <c r="T86" s="124"/>
      <c r="U86" s="146">
        <v>0</v>
      </c>
      <c r="V86" s="124"/>
    </row>
    <row r="87" spans="1:22" ht="12.75">
      <c r="A87" s="47" t="s">
        <v>198</v>
      </c>
      <c r="M87" s="43"/>
      <c r="N87" s="43">
        <v>0</v>
      </c>
      <c r="O87" s="43"/>
      <c r="P87" s="43">
        <v>2293</v>
      </c>
      <c r="Q87" s="43"/>
      <c r="R87" s="43">
        <v>119.58</v>
      </c>
      <c r="T87" s="43">
        <v>0</v>
      </c>
      <c r="U87" s="43"/>
      <c r="V87" s="43">
        <v>0</v>
      </c>
    </row>
    <row r="88" spans="13:18" ht="12.75">
      <c r="M88" s="43"/>
      <c r="N88" s="43"/>
      <c r="O88" s="43"/>
      <c r="P88" s="43"/>
      <c r="Q88" s="43"/>
      <c r="R88" s="43"/>
    </row>
    <row r="89" spans="13:18" ht="12.75">
      <c r="M89" s="43"/>
      <c r="N89" s="43"/>
      <c r="O89" s="43"/>
      <c r="P89" s="43"/>
      <c r="Q89" s="43"/>
      <c r="R89" s="43"/>
    </row>
  </sheetData>
  <sheetProtection/>
  <mergeCells count="350"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76:L76"/>
    <mergeCell ref="M76:N76"/>
    <mergeCell ref="O76:P76"/>
    <mergeCell ref="Q76:R76"/>
    <mergeCell ref="S76:T76"/>
    <mergeCell ref="U76:V76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  <mergeCell ref="A41:J41"/>
    <mergeCell ref="M41:N41"/>
    <mergeCell ref="O41:P41"/>
    <mergeCell ref="Q41:R41"/>
    <mergeCell ref="S41:T41"/>
    <mergeCell ref="U41:V41"/>
  </mergeCells>
  <printOptions/>
  <pageMargins left="0.75" right="0.75" top="1" bottom="1" header="0.5" footer="0.5"/>
  <pageSetup fitToHeight="0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7">
      <selection activeCell="X43" sqref="X43"/>
    </sheetView>
  </sheetViews>
  <sheetFormatPr defaultColWidth="9.140625" defaultRowHeight="12.75"/>
  <cols>
    <col min="4" max="4" width="6.57421875" style="0" customWidth="1"/>
    <col min="5" max="5" width="4.7109375" style="0" customWidth="1"/>
    <col min="6" max="6" width="4.140625" style="0" customWidth="1"/>
    <col min="7" max="7" width="4.8515625" style="0" customWidth="1"/>
    <col min="8" max="8" width="2.140625" style="0" customWidth="1"/>
    <col min="9" max="9" width="2.8515625" style="0" customWidth="1"/>
    <col min="10" max="10" width="1.1484375" style="0" customWidth="1"/>
    <col min="11" max="12" width="8.8515625" style="0" hidden="1" customWidth="1"/>
    <col min="13" max="13" width="2.7109375" style="0" customWidth="1"/>
    <col min="14" max="14" width="13.00390625" style="0" customWidth="1"/>
    <col min="15" max="15" width="4.28125" style="0" customWidth="1"/>
    <col min="16" max="16" width="11.7109375" style="0" bestFit="1" customWidth="1"/>
    <col min="17" max="17" width="4.7109375" style="0" customWidth="1"/>
    <col min="18" max="18" width="11.00390625" style="0" customWidth="1"/>
    <col min="19" max="19" width="3.421875" style="0" customWidth="1"/>
    <col min="20" max="20" width="7.140625" style="0" customWidth="1"/>
    <col min="21" max="21" width="3.7109375" style="0" customWidth="1"/>
    <col min="22" max="22" width="7.57421875" style="0" customWidth="1"/>
  </cols>
  <sheetData>
    <row r="1" spans="1:7" ht="12.75">
      <c r="A1" s="114" t="s">
        <v>180</v>
      </c>
      <c r="B1" s="114"/>
      <c r="C1" s="114"/>
      <c r="D1" s="114"/>
      <c r="E1" s="114"/>
      <c r="F1" s="135"/>
      <c r="G1" s="135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21" s="5" customFormat="1" ht="18">
      <c r="A6" s="156" t="s">
        <v>69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12" spans="1:22" ht="12.75">
      <c r="A12" s="158" t="s">
        <v>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40" t="s">
        <v>170</v>
      </c>
      <c r="N12" s="111"/>
      <c r="O12" s="140" t="s">
        <v>176</v>
      </c>
      <c r="P12" s="111"/>
      <c r="Q12" s="140" t="s">
        <v>177</v>
      </c>
      <c r="R12" s="111"/>
      <c r="S12" s="158" t="s">
        <v>2</v>
      </c>
      <c r="T12" s="111"/>
      <c r="U12" s="158" t="s">
        <v>3</v>
      </c>
      <c r="V12" s="111"/>
    </row>
    <row r="13" spans="1:22" ht="12.75">
      <c r="A13" s="158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58" t="s">
        <v>5</v>
      </c>
      <c r="N13" s="111"/>
      <c r="O13" s="158" t="s">
        <v>6</v>
      </c>
      <c r="P13" s="111"/>
      <c r="Q13" s="158" t="s">
        <v>7</v>
      </c>
      <c r="R13" s="111"/>
      <c r="S13" s="158" t="s">
        <v>8</v>
      </c>
      <c r="T13" s="111"/>
      <c r="U13" s="158" t="s">
        <v>9</v>
      </c>
      <c r="V13" s="111"/>
    </row>
    <row r="14" spans="1:22" ht="12.75">
      <c r="A14" s="159" t="s">
        <v>71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60">
        <f>SUM(M15+M18+N20+N22+N24)</f>
        <v>546902.4600000001</v>
      </c>
      <c r="N14" s="124"/>
      <c r="O14" s="160">
        <f>SUM(O15+O18+P20+P22+P24)</f>
        <v>1045217</v>
      </c>
      <c r="P14" s="124"/>
      <c r="Q14" s="160">
        <f>SUM(Q15+Q18+R20+R22+R24)</f>
        <v>596786.13</v>
      </c>
      <c r="R14" s="124"/>
      <c r="S14" s="160">
        <f>PRODUCT(Q14/M14*100)</f>
        <v>109.12112737616869</v>
      </c>
      <c r="T14" s="124"/>
      <c r="U14" s="160">
        <f>PRODUCT(Q14/O14*100)</f>
        <v>57.09686409616377</v>
      </c>
      <c r="V14" s="124"/>
    </row>
    <row r="15" spans="1:22" ht="12.75">
      <c r="A15" s="161" t="s">
        <v>72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62">
        <f>SUM(M16:N17)</f>
        <v>54763.75</v>
      </c>
      <c r="N15" s="124"/>
      <c r="O15" s="162">
        <f>SUM(O16:P17)</f>
        <v>99478</v>
      </c>
      <c r="P15" s="124"/>
      <c r="Q15" s="162">
        <f>SUM(Q16:R17)</f>
        <v>63981.59</v>
      </c>
      <c r="R15" s="124"/>
      <c r="S15" s="162">
        <f>PRODUCT(Q15/M15*100)</f>
        <v>116.8320102257424</v>
      </c>
      <c r="T15" s="162"/>
      <c r="U15" s="162">
        <f>PRODUCT(Q15/M15*100)</f>
        <v>116.8320102257424</v>
      </c>
      <c r="V15" s="124"/>
    </row>
    <row r="16" spans="1:22" ht="12.75">
      <c r="A16" s="163" t="s">
        <v>202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5">
        <v>0</v>
      </c>
      <c r="N16" s="166"/>
      <c r="O16" s="165">
        <v>364</v>
      </c>
      <c r="P16" s="166"/>
      <c r="Q16" s="165">
        <v>56</v>
      </c>
      <c r="R16" s="166"/>
      <c r="S16" s="167">
        <v>0</v>
      </c>
      <c r="T16" s="167"/>
      <c r="U16" s="167">
        <f>PRODUCT(Q16/O16*100)</f>
        <v>15.384615384615385</v>
      </c>
      <c r="V16" s="168"/>
    </row>
    <row r="17" spans="1:22" ht="12.75">
      <c r="A17" s="32" t="s">
        <v>156</v>
      </c>
      <c r="B17" s="28"/>
      <c r="C17" s="28"/>
      <c r="D17" s="28"/>
      <c r="E17" s="20"/>
      <c r="F17" s="20"/>
      <c r="G17" s="20"/>
      <c r="H17" s="20"/>
      <c r="I17" s="20"/>
      <c r="J17" s="20"/>
      <c r="K17" s="20"/>
      <c r="L17" s="20"/>
      <c r="M17" s="21"/>
      <c r="N17" s="22">
        <v>54763.75</v>
      </c>
      <c r="O17" s="21"/>
      <c r="P17" s="22">
        <v>99114</v>
      </c>
      <c r="Q17" s="21"/>
      <c r="R17" s="22">
        <v>63925.59</v>
      </c>
      <c r="S17" s="21"/>
      <c r="T17" s="22">
        <f>PRODUCT(R17/N17*100)</f>
        <v>116.72975280180775</v>
      </c>
      <c r="U17" s="165">
        <f>PRODUCT(R17/P17*100)</f>
        <v>64.49703371874811</v>
      </c>
      <c r="V17" s="166"/>
    </row>
    <row r="18" spans="1:22" ht="12.75">
      <c r="A18" s="169" t="s">
        <v>152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62">
        <f>SUM(M19)</f>
        <v>0</v>
      </c>
      <c r="N18" s="124"/>
      <c r="O18" s="162">
        <v>2750</v>
      </c>
      <c r="P18" s="124"/>
      <c r="Q18" s="162">
        <f>SUM(Q19)</f>
        <v>0</v>
      </c>
      <c r="R18" s="124"/>
      <c r="S18" s="162">
        <v>0</v>
      </c>
      <c r="T18" s="124"/>
      <c r="U18" s="170">
        <f>PRODUCT(Q18/O18*100)</f>
        <v>0</v>
      </c>
      <c r="V18" s="171"/>
    </row>
    <row r="19" spans="1:22" ht="12.75">
      <c r="A19" s="163" t="s">
        <v>153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65">
        <v>0</v>
      </c>
      <c r="N19" s="155"/>
      <c r="O19" s="165">
        <v>2750</v>
      </c>
      <c r="P19" s="148"/>
      <c r="Q19" s="165">
        <v>0</v>
      </c>
      <c r="R19" s="155"/>
      <c r="S19" s="165">
        <v>0</v>
      </c>
      <c r="T19" s="155"/>
      <c r="U19" s="165">
        <f>PRODUCT(Q19/O19*100)</f>
        <v>0</v>
      </c>
      <c r="V19" s="166"/>
    </row>
    <row r="20" spans="1:22" ht="12.75">
      <c r="A20" s="10" t="s">
        <v>154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5">
        <f>SUM(N21)</f>
        <v>487257.82</v>
      </c>
      <c r="O20" s="15"/>
      <c r="P20" s="15">
        <f>SUM(P21)</f>
        <v>932253</v>
      </c>
      <c r="Q20" s="15"/>
      <c r="R20" s="15">
        <f>SUM(R21)</f>
        <v>523944.42</v>
      </c>
      <c r="S20" s="12"/>
      <c r="T20" s="15">
        <f>PRODUCT(R20/N20*100)</f>
        <v>107.52919676076209</v>
      </c>
      <c r="U20" s="12"/>
      <c r="V20" s="15">
        <f>PRODUCT(R20/P20*100)</f>
        <v>56.20195590681929</v>
      </c>
    </row>
    <row r="21" spans="1:22" ht="12.75">
      <c r="A21" s="33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4">
        <v>487257.82</v>
      </c>
      <c r="O21" s="13"/>
      <c r="P21" s="14">
        <v>932253</v>
      </c>
      <c r="Q21" s="13"/>
      <c r="R21" s="14">
        <v>523944.42</v>
      </c>
      <c r="S21" s="13"/>
      <c r="T21" s="14">
        <f>PRODUCT(R21/P21*100)</f>
        <v>56.20195590681929</v>
      </c>
      <c r="U21" s="13"/>
      <c r="V21" s="14">
        <f>PRODUCT(R21/P21*100)</f>
        <v>56.20195590681929</v>
      </c>
    </row>
    <row r="22" spans="1:22" ht="12.75">
      <c r="A22" s="37" t="s">
        <v>178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39">
        <f>SUM(N23)</f>
        <v>4426.31</v>
      </c>
      <c r="O22" s="39"/>
      <c r="P22" s="39">
        <f>SUM(P23)</f>
        <v>4511</v>
      </c>
      <c r="Q22" s="38"/>
      <c r="R22" s="39">
        <f>SUM(R23)</f>
        <v>5262.88</v>
      </c>
      <c r="S22" s="38"/>
      <c r="T22" s="39">
        <v>0</v>
      </c>
      <c r="U22" s="38"/>
      <c r="V22" s="39">
        <f>PRODUCT(R22/P22*100)</f>
        <v>116.66770117490579</v>
      </c>
    </row>
    <row r="23" spans="1:22" ht="12.75">
      <c r="A23" s="33" t="s">
        <v>179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0"/>
      <c r="N23" s="41">
        <v>4426.31</v>
      </c>
      <c r="O23" s="40"/>
      <c r="P23" s="41">
        <v>4511</v>
      </c>
      <c r="Q23" s="40"/>
      <c r="R23" s="41">
        <v>5262.88</v>
      </c>
      <c r="S23" s="40"/>
      <c r="T23" s="41">
        <v>0</v>
      </c>
      <c r="U23" s="40"/>
      <c r="V23" s="41">
        <f>PRODUCT(R23/P23*100)</f>
        <v>116.66770117490579</v>
      </c>
    </row>
    <row r="24" spans="1:22" ht="12.75">
      <c r="A24" s="60" t="s">
        <v>208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61">
        <v>454.58</v>
      </c>
      <c r="O24" s="50"/>
      <c r="P24" s="61">
        <v>6225</v>
      </c>
      <c r="Q24" s="50"/>
      <c r="R24" s="61">
        <v>3597.24</v>
      </c>
      <c r="S24" s="50"/>
      <c r="T24" s="61">
        <v>791.33</v>
      </c>
      <c r="U24" s="50"/>
      <c r="V24" s="61">
        <v>57.79</v>
      </c>
    </row>
    <row r="25" spans="1:22" ht="12.75">
      <c r="A25" s="66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2"/>
      <c r="N25" s="63">
        <v>454.58</v>
      </c>
      <c r="O25" s="62"/>
      <c r="P25" s="63">
        <v>6225</v>
      </c>
      <c r="Q25" s="62"/>
      <c r="R25" s="63">
        <v>3597.24</v>
      </c>
      <c r="S25" s="62"/>
      <c r="T25" s="63">
        <v>791.33</v>
      </c>
      <c r="U25" s="62"/>
      <c r="V25" s="63">
        <v>57.79</v>
      </c>
    </row>
    <row r="26" spans="1:22" ht="12.75">
      <c r="A26" s="159" t="s">
        <v>73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60">
        <f>SUM(M27+M30+M32+N34+N36)</f>
        <v>549394.94</v>
      </c>
      <c r="N26" s="124"/>
      <c r="O26" s="160">
        <f>SUM(O27+O30+O32+P34+P36+P38)</f>
        <v>1047040</v>
      </c>
      <c r="P26" s="124"/>
      <c r="Q26" s="160">
        <f>SUM(Q27+Q30+Q32+R34+R36)</f>
        <v>595654.59</v>
      </c>
      <c r="R26" s="124"/>
      <c r="S26" s="160">
        <f>PRODUCT(Q26/M26*100)</f>
        <v>108.42010849244443</v>
      </c>
      <c r="T26" s="124"/>
      <c r="U26" s="160">
        <f>PRODUCT(Q26/O26*100)</f>
        <v>56.889382449572125</v>
      </c>
      <c r="V26" s="124"/>
    </row>
    <row r="27" spans="1:22" ht="12.75">
      <c r="A27" s="16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62">
        <f>SUM(M28:N29)</f>
        <v>56824.72</v>
      </c>
      <c r="N27" s="124"/>
      <c r="O27" s="162">
        <f>SUM(O28:P29)</f>
        <v>99478</v>
      </c>
      <c r="P27" s="124"/>
      <c r="Q27" s="162">
        <f>SUM(Q28:R29)</f>
        <v>63706.69</v>
      </c>
      <c r="R27" s="124"/>
      <c r="S27" s="170">
        <f>PRODUCT(Q27/M27*100)</f>
        <v>112.1108735775557</v>
      </c>
      <c r="T27" s="172"/>
      <c r="U27" s="170">
        <f>PRODUCT(Q27/O27*100)</f>
        <v>64.04098393614669</v>
      </c>
      <c r="V27" s="172"/>
    </row>
    <row r="28" spans="1:22" ht="12.75">
      <c r="A28" s="173" t="s">
        <v>202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5">
        <v>0</v>
      </c>
      <c r="N28" s="176"/>
      <c r="O28" s="177">
        <v>364</v>
      </c>
      <c r="P28" s="178"/>
      <c r="Q28" s="177">
        <v>56</v>
      </c>
      <c r="R28" s="178"/>
      <c r="S28" s="177">
        <v>0</v>
      </c>
      <c r="T28" s="178"/>
      <c r="U28" s="177">
        <v>0</v>
      </c>
      <c r="V28" s="178"/>
    </row>
    <row r="29" spans="1:22" s="25" customFormat="1" ht="12.75">
      <c r="A29" s="33" t="s">
        <v>156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9"/>
      <c r="N29" s="27">
        <v>56824.72</v>
      </c>
      <c r="O29" s="26"/>
      <c r="P29" s="27">
        <v>99114</v>
      </c>
      <c r="Q29" s="26"/>
      <c r="R29" s="27">
        <v>63650.69</v>
      </c>
      <c r="S29" s="26"/>
      <c r="T29" s="27">
        <f>PRODUCT(R29/N29*100)</f>
        <v>112.01232491774707</v>
      </c>
      <c r="U29" s="29"/>
      <c r="V29" s="34">
        <f>PRODUCT(R29/P29*100)</f>
        <v>64.21967633230422</v>
      </c>
    </row>
    <row r="30" spans="1:23" ht="12.75">
      <c r="A30" s="169" t="s">
        <v>152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62">
        <f>SUM(M31)</f>
        <v>1704.25</v>
      </c>
      <c r="N30" s="124"/>
      <c r="O30" s="162">
        <f>SUM(O31)</f>
        <v>3843</v>
      </c>
      <c r="P30" s="124"/>
      <c r="Q30" s="162">
        <f>SUM(Q31)</f>
        <v>695.26</v>
      </c>
      <c r="R30" s="124"/>
      <c r="S30" s="162">
        <f>PRODUCT(Q30/M30*100)</f>
        <v>40.79565791403843</v>
      </c>
      <c r="T30" s="124"/>
      <c r="U30" s="162">
        <f>PRODUCT(Q30/O30*100)</f>
        <v>18.09159510798855</v>
      </c>
      <c r="V30" s="124"/>
      <c r="W30" s="78"/>
    </row>
    <row r="31" spans="1:22" ht="12.75">
      <c r="A31" s="179" t="s">
        <v>153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65">
        <v>1704.25</v>
      </c>
      <c r="N31" s="155"/>
      <c r="O31" s="165">
        <v>3843</v>
      </c>
      <c r="P31" s="155"/>
      <c r="Q31" s="165">
        <v>695.26</v>
      </c>
      <c r="R31" s="155"/>
      <c r="S31" s="180">
        <f>PRODUCT(Q31/M31*100)</f>
        <v>40.79565791403843</v>
      </c>
      <c r="T31" s="178"/>
      <c r="U31" s="180">
        <f>PRODUCT(Q31/O31*100)</f>
        <v>18.09159510798855</v>
      </c>
      <c r="V31" s="178"/>
    </row>
    <row r="32" spans="1:22" ht="12.75">
      <c r="A32" s="169" t="s">
        <v>154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62">
        <f>SUM(M33)</f>
        <v>485478.24</v>
      </c>
      <c r="N32" s="124"/>
      <c r="O32" s="162">
        <f>SUM(O33)</f>
        <v>932253</v>
      </c>
      <c r="P32" s="124"/>
      <c r="Q32" s="162">
        <f>SUM(Q33)</f>
        <v>522551.1</v>
      </c>
      <c r="R32" s="124"/>
      <c r="S32" s="162">
        <f>PRODUCT(Q32/M32*100)</f>
        <v>107.63635873772633</v>
      </c>
      <c r="T32" s="124"/>
      <c r="U32" s="162">
        <f>PRODUCT(Q32/O32*100)</f>
        <v>56.05249862430048</v>
      </c>
      <c r="V32" s="124"/>
    </row>
    <row r="33" spans="1:22" ht="12.75">
      <c r="A33" s="181" t="s">
        <v>155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75">
        <v>485478.24</v>
      </c>
      <c r="N33" s="176"/>
      <c r="O33" s="175">
        <v>932253</v>
      </c>
      <c r="P33" s="176"/>
      <c r="Q33" s="175">
        <v>522551.1</v>
      </c>
      <c r="R33" s="176"/>
      <c r="S33" s="180">
        <f>PRODUCT(Q33/M33*100)</f>
        <v>107.63635873772633</v>
      </c>
      <c r="T33" s="178"/>
      <c r="U33" s="180">
        <f>PRODUCT(Q33/O33*100)</f>
        <v>56.05249862430048</v>
      </c>
      <c r="V33" s="178"/>
    </row>
    <row r="34" spans="1:22" ht="12.75">
      <c r="A34" s="49" t="s">
        <v>178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>
        <v>4415.83</v>
      </c>
      <c r="O34" s="53"/>
      <c r="P34" s="54">
        <v>4511</v>
      </c>
      <c r="Q34" s="53"/>
      <c r="R34" s="54">
        <v>6262.88</v>
      </c>
      <c r="S34" s="53"/>
      <c r="T34" s="53">
        <v>141.83</v>
      </c>
      <c r="U34" s="53"/>
      <c r="V34" s="53">
        <v>138.81</v>
      </c>
    </row>
    <row r="35" spans="1:22" ht="12.75">
      <c r="A35" s="25" t="s">
        <v>203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6">
        <v>4415.83</v>
      </c>
      <c r="O35" s="25"/>
      <c r="P35" s="36">
        <v>4511</v>
      </c>
      <c r="Q35" s="25"/>
      <c r="R35" s="36">
        <v>6262.88</v>
      </c>
      <c r="T35">
        <v>141.83</v>
      </c>
      <c r="V35">
        <v>138.81</v>
      </c>
    </row>
    <row r="36" spans="1:22" ht="12.75">
      <c r="A36" s="65" t="s">
        <v>204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>
        <v>971.9</v>
      </c>
      <c r="O36" s="53"/>
      <c r="P36" s="54">
        <v>6225</v>
      </c>
      <c r="Q36" s="53"/>
      <c r="R36" s="55">
        <v>2438.66</v>
      </c>
      <c r="S36" s="53"/>
      <c r="T36" s="53">
        <v>250.92</v>
      </c>
      <c r="U36" s="53"/>
      <c r="V36" s="53">
        <v>39.18</v>
      </c>
    </row>
    <row r="37" spans="1:22" ht="12.75">
      <c r="A37" s="47" t="s">
        <v>205</v>
      </c>
      <c r="N37" s="43">
        <v>971.9</v>
      </c>
      <c r="P37" s="43">
        <v>6225</v>
      </c>
      <c r="R37" s="43">
        <v>2438.66</v>
      </c>
      <c r="T37">
        <v>250.92</v>
      </c>
      <c r="V37">
        <v>39.18</v>
      </c>
    </row>
    <row r="38" spans="1:22" s="78" customFormat="1" ht="12.75">
      <c r="A38" s="58" t="s">
        <v>206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>
        <v>0</v>
      </c>
      <c r="O38" s="58"/>
      <c r="P38" s="59">
        <v>730</v>
      </c>
      <c r="Q38" s="59"/>
      <c r="R38" s="59">
        <v>0</v>
      </c>
      <c r="S38" s="59"/>
      <c r="T38" s="59">
        <v>0</v>
      </c>
      <c r="U38" s="58"/>
      <c r="V38" s="91">
        <v>0</v>
      </c>
    </row>
    <row r="39" spans="1:22" ht="12.75">
      <c r="A39" t="s">
        <v>207</v>
      </c>
      <c r="N39">
        <v>0</v>
      </c>
      <c r="P39" s="43">
        <v>730</v>
      </c>
      <c r="Q39" s="43"/>
      <c r="R39" s="43">
        <v>0</v>
      </c>
      <c r="S39" s="43"/>
      <c r="T39" s="43">
        <v>0</v>
      </c>
      <c r="V39" s="43">
        <v>0</v>
      </c>
    </row>
  </sheetData>
  <sheetProtection/>
  <mergeCells count="93"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U17:V17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7:U7"/>
    <mergeCell ref="A8:U8"/>
    <mergeCell ref="A12:L12"/>
    <mergeCell ref="M12:N12"/>
    <mergeCell ref="O12:P12"/>
    <mergeCell ref="Q12:R12"/>
    <mergeCell ref="S12:T12"/>
    <mergeCell ref="U12:V12"/>
    <mergeCell ref="A2:B2"/>
    <mergeCell ref="A3:B3"/>
    <mergeCell ref="A4:B4"/>
    <mergeCell ref="A5:B5"/>
    <mergeCell ref="A6:U6"/>
    <mergeCell ref="A1:G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24" sqref="F24"/>
    </sheetView>
  </sheetViews>
  <sheetFormatPr defaultColWidth="9.140625" defaultRowHeight="12.75"/>
  <cols>
    <col min="5" max="5" width="7.140625" style="0" customWidth="1"/>
    <col min="6" max="6" width="2.7109375" style="0" customWidth="1"/>
    <col min="12" max="12" width="6.57421875" style="0" customWidth="1"/>
    <col min="14" max="14" width="1.7109375" style="0" customWidth="1"/>
    <col min="16" max="16" width="3.421875" style="0" customWidth="1"/>
  </cols>
  <sheetData>
    <row r="1" spans="1:5" ht="12.75">
      <c r="A1" s="114" t="s">
        <v>180</v>
      </c>
      <c r="B1" s="114"/>
      <c r="C1" s="114"/>
      <c r="D1" s="114"/>
      <c r="E1" s="114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16" s="6" customFormat="1" ht="18">
      <c r="A6" s="183" t="s">
        <v>74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7" spans="1:16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>
      <c r="A9" s="185" t="s">
        <v>75</v>
      </c>
      <c r="B9" s="111"/>
      <c r="C9" s="111"/>
      <c r="D9" s="111"/>
      <c r="E9" s="111"/>
      <c r="F9" s="111"/>
      <c r="G9" s="186" t="s">
        <v>170</v>
      </c>
      <c r="H9" s="111"/>
      <c r="I9" s="186" t="s">
        <v>176</v>
      </c>
      <c r="J9" s="111"/>
      <c r="K9" s="186" t="s">
        <v>177</v>
      </c>
      <c r="L9" s="111"/>
      <c r="M9" s="185" t="s">
        <v>76</v>
      </c>
      <c r="N9" s="111"/>
      <c r="O9" s="185" t="s">
        <v>77</v>
      </c>
      <c r="P9" s="111"/>
    </row>
    <row r="10" spans="1:16" ht="12.75">
      <c r="A10" s="185" t="s">
        <v>0</v>
      </c>
      <c r="B10" s="111"/>
      <c r="C10" s="111"/>
      <c r="D10" s="111"/>
      <c r="E10" s="111"/>
      <c r="F10" s="111"/>
      <c r="G10" s="185" t="s">
        <v>5</v>
      </c>
      <c r="H10" s="111"/>
      <c r="I10" s="185" t="s">
        <v>6</v>
      </c>
      <c r="J10" s="111"/>
      <c r="K10" s="185" t="s">
        <v>7</v>
      </c>
      <c r="L10" s="111"/>
      <c r="M10" s="185" t="s">
        <v>8</v>
      </c>
      <c r="N10" s="111"/>
      <c r="O10" s="185" t="s">
        <v>9</v>
      </c>
      <c r="P10" s="111"/>
    </row>
    <row r="11" spans="1:16" ht="12.75">
      <c r="A11" s="199" t="s">
        <v>78</v>
      </c>
      <c r="B11" s="111"/>
      <c r="C11" s="111"/>
      <c r="D11" s="111"/>
      <c r="E11" s="111"/>
      <c r="F11" s="111"/>
      <c r="G11" s="187">
        <f>SUM(G12)</f>
        <v>549394.94</v>
      </c>
      <c r="H11" s="111"/>
      <c r="I11" s="187">
        <f>SUM(I12)</f>
        <v>1047040</v>
      </c>
      <c r="J11" s="111"/>
      <c r="K11" s="187">
        <f>SUM(K12)</f>
        <v>595654.59</v>
      </c>
      <c r="L11" s="111"/>
      <c r="M11" s="187">
        <f>PRODUCT(K11/G11*100)</f>
        <v>108.42010849244443</v>
      </c>
      <c r="N11" s="124"/>
      <c r="O11" s="187">
        <f>PRODUCT(K11/I11*100)</f>
        <v>56.889382449572125</v>
      </c>
      <c r="P11" s="124"/>
    </row>
    <row r="12" spans="1:16" ht="12.75">
      <c r="A12" s="190" t="s">
        <v>79</v>
      </c>
      <c r="B12" s="191"/>
      <c r="C12" s="191"/>
      <c r="D12" s="191"/>
      <c r="E12" s="191"/>
      <c r="F12" s="191"/>
      <c r="G12" s="192">
        <f>SUM(G13)</f>
        <v>549394.94</v>
      </c>
      <c r="H12" s="191"/>
      <c r="I12" s="192">
        <f>SUM(I13)</f>
        <v>1047040</v>
      </c>
      <c r="J12" s="191"/>
      <c r="K12" s="192">
        <f>SUM(K13)</f>
        <v>595654.59</v>
      </c>
      <c r="L12" s="191"/>
      <c r="M12" s="193">
        <f>PRODUCT(K12/G12*100)</f>
        <v>108.42010849244443</v>
      </c>
      <c r="N12" s="194"/>
      <c r="O12" s="193">
        <f>PRODUCT(K12/I12*100)</f>
        <v>56.889382449572125</v>
      </c>
      <c r="P12" s="194"/>
    </row>
    <row r="13" spans="1:16" ht="26.25" customHeight="1">
      <c r="A13" s="195" t="s">
        <v>210</v>
      </c>
      <c r="B13" s="196"/>
      <c r="C13" s="196"/>
      <c r="D13" s="196"/>
      <c r="E13" s="196"/>
      <c r="F13" s="196"/>
      <c r="G13" s="197">
        <v>549394.94</v>
      </c>
      <c r="H13" s="198"/>
      <c r="I13" s="197">
        <v>1047040</v>
      </c>
      <c r="J13" s="198"/>
      <c r="K13" s="197">
        <v>595654.59</v>
      </c>
      <c r="L13" s="198"/>
      <c r="M13" s="188">
        <f>PRODUCT(K13/G13*100)</f>
        <v>108.42010849244443</v>
      </c>
      <c r="N13" s="189"/>
      <c r="O13" s="188">
        <f>PRODUCT(K13/I13*100)</f>
        <v>56.889382449572125</v>
      </c>
      <c r="P13" s="189"/>
    </row>
  </sheetData>
  <sheetProtection/>
  <mergeCells count="38">
    <mergeCell ref="A1:E1"/>
    <mergeCell ref="A13:F13"/>
    <mergeCell ref="G13:H13"/>
    <mergeCell ref="I13:J13"/>
    <mergeCell ref="K13:L13"/>
    <mergeCell ref="M13:N13"/>
    <mergeCell ref="A11:F11"/>
    <mergeCell ref="G11:H11"/>
    <mergeCell ref="I11:J11"/>
    <mergeCell ref="K11:L11"/>
    <mergeCell ref="O13:P13"/>
    <mergeCell ref="A12:F12"/>
    <mergeCell ref="G12:H12"/>
    <mergeCell ref="I12:J12"/>
    <mergeCell ref="K12:L12"/>
    <mergeCell ref="M12:N12"/>
    <mergeCell ref="O12:P12"/>
    <mergeCell ref="M11:N11"/>
    <mergeCell ref="O11:P11"/>
    <mergeCell ref="A10:F10"/>
    <mergeCell ref="G10:H10"/>
    <mergeCell ref="I10:J10"/>
    <mergeCell ref="K10:L10"/>
    <mergeCell ref="M10:N10"/>
    <mergeCell ref="O10:P10"/>
    <mergeCell ref="A8:P8"/>
    <mergeCell ref="A9:F9"/>
    <mergeCell ref="G9:H9"/>
    <mergeCell ref="I9:J9"/>
    <mergeCell ref="K9:L9"/>
    <mergeCell ref="M9:N9"/>
    <mergeCell ref="O9:P9"/>
    <mergeCell ref="A2:B2"/>
    <mergeCell ref="A3:B3"/>
    <mergeCell ref="A4:B4"/>
    <mergeCell ref="A5:B5"/>
    <mergeCell ref="A6:P6"/>
    <mergeCell ref="A7:P7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6.8515625" style="0" customWidth="1"/>
    <col min="3" max="3" width="6.57421875" style="0" customWidth="1"/>
    <col min="6" max="6" width="6.28125" style="0" customWidth="1"/>
    <col min="7" max="7" width="2.140625" style="0" customWidth="1"/>
    <col min="8" max="8" width="8.8515625" style="0" hidden="1" customWidth="1"/>
    <col min="9" max="9" width="3.28125" style="0" customWidth="1"/>
    <col min="10" max="10" width="2.00390625" style="0" customWidth="1"/>
    <col min="11" max="11" width="2.57421875" style="0" customWidth="1"/>
    <col min="12" max="12" width="2.7109375" style="0" customWidth="1"/>
    <col min="13" max="13" width="5.57421875" style="0" customWidth="1"/>
    <col min="14" max="14" width="9.140625" style="0" customWidth="1"/>
    <col min="15" max="15" width="6.00390625" style="0" customWidth="1"/>
    <col min="16" max="16" width="8.7109375" style="0" customWidth="1"/>
    <col min="17" max="17" width="3.7109375" style="0" customWidth="1"/>
    <col min="19" max="19" width="3.7109375" style="0" customWidth="1"/>
    <col min="20" max="20" width="6.140625" style="0" customWidth="1"/>
    <col min="21" max="21" width="3.28125" style="0" customWidth="1"/>
    <col min="22" max="22" width="7.00390625" style="0" customWidth="1"/>
  </cols>
  <sheetData>
    <row r="1" spans="1:5" ht="12.75">
      <c r="A1" s="114" t="s">
        <v>180</v>
      </c>
      <c r="B1" s="114"/>
      <c r="C1" s="114"/>
      <c r="D1" s="114"/>
      <c r="E1" s="114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22" s="7" customFormat="1" ht="18">
      <c r="A6" s="200" t="s">
        <v>80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</row>
    <row r="7" spans="1:22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2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2.75">
      <c r="A9" s="202" t="s">
        <v>81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8" t="s">
        <v>172</v>
      </c>
      <c r="N9" s="111"/>
      <c r="O9" s="118" t="s">
        <v>211</v>
      </c>
      <c r="P9" s="111"/>
      <c r="Q9" s="118" t="s">
        <v>212</v>
      </c>
      <c r="R9" s="111"/>
      <c r="S9" s="202" t="s">
        <v>76</v>
      </c>
      <c r="T9" s="111"/>
      <c r="U9" s="202" t="s">
        <v>77</v>
      </c>
      <c r="V9" s="111"/>
    </row>
    <row r="10" spans="1:22" ht="12.75">
      <c r="A10" s="204" t="s">
        <v>82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204" t="s">
        <v>5</v>
      </c>
      <c r="N10" s="111"/>
      <c r="O10" s="204" t="s">
        <v>6</v>
      </c>
      <c r="P10" s="111"/>
      <c r="Q10" s="204" t="s">
        <v>7</v>
      </c>
      <c r="R10" s="111"/>
      <c r="S10" s="204" t="s">
        <v>8</v>
      </c>
      <c r="T10" s="111"/>
      <c r="U10" s="204" t="s">
        <v>9</v>
      </c>
      <c r="V10" s="111"/>
    </row>
    <row r="11" spans="1:22" ht="12.75">
      <c r="A11" s="206" t="s">
        <v>18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207">
        <v>0</v>
      </c>
      <c r="N11" s="111"/>
      <c r="O11" s="207">
        <v>0</v>
      </c>
      <c r="P11" s="111"/>
      <c r="Q11" s="207">
        <v>0</v>
      </c>
      <c r="R11" s="111"/>
      <c r="S11" s="203">
        <v>0</v>
      </c>
      <c r="T11" s="111"/>
      <c r="U11" s="203">
        <v>0</v>
      </c>
      <c r="V11" s="111"/>
    </row>
    <row r="12" spans="1:22" ht="12.75">
      <c r="A12" s="206" t="s">
        <v>19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207">
        <v>0</v>
      </c>
      <c r="N12" s="111"/>
      <c r="O12" s="207">
        <v>0</v>
      </c>
      <c r="P12" s="111"/>
      <c r="Q12" s="207">
        <v>0</v>
      </c>
      <c r="R12" s="111"/>
      <c r="S12" s="203">
        <v>0</v>
      </c>
      <c r="T12" s="111"/>
      <c r="U12" s="203">
        <v>0</v>
      </c>
      <c r="V12" s="111"/>
    </row>
    <row r="13" spans="1:22" ht="12.75">
      <c r="A13" s="208" t="s">
        <v>83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209">
        <v>0</v>
      </c>
      <c r="N13" s="111"/>
      <c r="O13" s="209">
        <v>0</v>
      </c>
      <c r="P13" s="111"/>
      <c r="Q13" s="209">
        <v>0</v>
      </c>
      <c r="R13" s="111"/>
      <c r="S13" s="205">
        <v>0</v>
      </c>
      <c r="T13" s="111"/>
      <c r="U13" s="205">
        <v>0</v>
      </c>
      <c r="V13" s="111"/>
    </row>
    <row r="14" spans="1:22" ht="12.75">
      <c r="A14" s="206" t="s">
        <v>84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207">
        <v>0</v>
      </c>
      <c r="N14" s="111"/>
      <c r="O14" s="207">
        <v>0</v>
      </c>
      <c r="P14" s="111"/>
      <c r="Q14" s="207">
        <v>0</v>
      </c>
      <c r="R14" s="111"/>
      <c r="S14" s="203">
        <v>0</v>
      </c>
      <c r="T14" s="111"/>
      <c r="U14" s="203">
        <v>0</v>
      </c>
      <c r="V14" s="111"/>
    </row>
    <row r="15" spans="1:22" ht="12.75">
      <c r="A15" s="206" t="s">
        <v>85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07">
        <v>0</v>
      </c>
      <c r="N15" s="111"/>
      <c r="O15" s="207">
        <v>0</v>
      </c>
      <c r="P15" s="111"/>
      <c r="Q15" s="207">
        <v>0</v>
      </c>
      <c r="R15" s="111"/>
      <c r="S15" s="203">
        <v>0</v>
      </c>
      <c r="T15" s="111"/>
      <c r="U15" s="203">
        <v>0</v>
      </c>
      <c r="V15" s="111"/>
    </row>
    <row r="16" spans="1:22" ht="12.75">
      <c r="A16" s="206" t="s">
        <v>86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07">
        <v>0</v>
      </c>
      <c r="N16" s="111"/>
      <c r="O16" s="207">
        <v>0</v>
      </c>
      <c r="P16" s="111"/>
      <c r="Q16" s="207">
        <v>0</v>
      </c>
      <c r="R16" s="111"/>
      <c r="S16" s="203">
        <v>0</v>
      </c>
      <c r="T16" s="111"/>
      <c r="U16" s="203">
        <v>0</v>
      </c>
      <c r="V16" s="111"/>
    </row>
    <row r="17" spans="1:22" ht="12.75">
      <c r="A17" s="208" t="s">
        <v>87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209">
        <v>0</v>
      </c>
      <c r="N17" s="111"/>
      <c r="O17" s="209">
        <v>0</v>
      </c>
      <c r="P17" s="111"/>
      <c r="Q17" s="209">
        <v>0</v>
      </c>
      <c r="R17" s="111"/>
      <c r="S17" s="205">
        <v>0</v>
      </c>
      <c r="T17" s="111"/>
      <c r="U17" s="205">
        <v>0</v>
      </c>
      <c r="V17" s="111"/>
    </row>
  </sheetData>
  <sheetProtection/>
  <mergeCells count="62"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:E1"/>
    <mergeCell ref="A13:L13"/>
    <mergeCell ref="M13:N13"/>
    <mergeCell ref="O13:P13"/>
    <mergeCell ref="Q13:R13"/>
    <mergeCell ref="S13:T13"/>
    <mergeCell ref="A11:L11"/>
    <mergeCell ref="M11:N11"/>
    <mergeCell ref="O11:P11"/>
    <mergeCell ref="Q11:R11"/>
    <mergeCell ref="U13:V13"/>
    <mergeCell ref="A12:L12"/>
    <mergeCell ref="M12:N12"/>
    <mergeCell ref="O12:P12"/>
    <mergeCell ref="Q12:R12"/>
    <mergeCell ref="S12:T12"/>
    <mergeCell ref="U12:V12"/>
    <mergeCell ref="S11:T11"/>
    <mergeCell ref="U11:V11"/>
    <mergeCell ref="A10:L10"/>
    <mergeCell ref="M10:N10"/>
    <mergeCell ref="O10:P10"/>
    <mergeCell ref="Q10:R10"/>
    <mergeCell ref="S10:T10"/>
    <mergeCell ref="U10:V10"/>
    <mergeCell ref="A8:V8"/>
    <mergeCell ref="A9:L9"/>
    <mergeCell ref="M9:N9"/>
    <mergeCell ref="O9:P9"/>
    <mergeCell ref="Q9:R9"/>
    <mergeCell ref="S9:T9"/>
    <mergeCell ref="U9:V9"/>
    <mergeCell ref="A2:B2"/>
    <mergeCell ref="A3:B3"/>
    <mergeCell ref="A4:B4"/>
    <mergeCell ref="A5:B5"/>
    <mergeCell ref="A6:V6"/>
    <mergeCell ref="A7:V7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7" sqref="A7:U7"/>
    </sheetView>
  </sheetViews>
  <sheetFormatPr defaultColWidth="9.140625" defaultRowHeight="12.75"/>
  <cols>
    <col min="3" max="3" width="5.7109375" style="0" customWidth="1"/>
    <col min="4" max="4" width="7.28125" style="0" customWidth="1"/>
    <col min="5" max="5" width="3.7109375" style="0" customWidth="1"/>
    <col min="6" max="6" width="8.8515625" style="0" hidden="1" customWidth="1"/>
    <col min="7" max="7" width="4.140625" style="0" customWidth="1"/>
    <col min="8" max="8" width="4.421875" style="0" customWidth="1"/>
    <col min="9" max="9" width="3.28125" style="0" customWidth="1"/>
    <col min="10" max="10" width="4.28125" style="0" customWidth="1"/>
    <col min="11" max="11" width="3.140625" style="0" customWidth="1"/>
    <col min="12" max="12" width="2.7109375" style="0" customWidth="1"/>
    <col min="13" max="13" width="6.57421875" style="0" customWidth="1"/>
    <col min="14" max="14" width="6.8515625" style="0" customWidth="1"/>
    <col min="16" max="16" width="7.8515625" style="0" customWidth="1"/>
    <col min="18" max="18" width="5.7109375" style="0" customWidth="1"/>
    <col min="19" max="19" width="4.421875" style="0" customWidth="1"/>
    <col min="20" max="20" width="6.00390625" style="0" customWidth="1"/>
    <col min="21" max="21" width="4.421875" style="0" customWidth="1"/>
    <col min="22" max="22" width="5.7109375" style="0" customWidth="1"/>
  </cols>
  <sheetData>
    <row r="1" spans="1:8" ht="12.75">
      <c r="A1" s="212" t="s">
        <v>180</v>
      </c>
      <c r="B1" s="212"/>
      <c r="C1" s="212"/>
      <c r="D1" s="212"/>
      <c r="E1" s="212"/>
      <c r="F1" s="213"/>
      <c r="G1" s="213"/>
      <c r="H1" s="213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21" s="8" customFormat="1" ht="18">
      <c r="A6" s="210" t="s">
        <v>88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21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14" spans="1:22" ht="12.75">
      <c r="A14" s="214" t="s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40" t="s">
        <v>170</v>
      </c>
      <c r="N14" s="111"/>
      <c r="O14" s="140" t="s">
        <v>176</v>
      </c>
      <c r="P14" s="111"/>
      <c r="Q14" s="140" t="s">
        <v>177</v>
      </c>
      <c r="R14" s="111"/>
      <c r="S14" s="214" t="s">
        <v>2</v>
      </c>
      <c r="T14" s="111"/>
      <c r="U14" s="214" t="s">
        <v>3</v>
      </c>
      <c r="V14" s="111"/>
    </row>
    <row r="15" spans="1:22" ht="12.75">
      <c r="A15" s="214" t="s">
        <v>82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214" t="s">
        <v>5</v>
      </c>
      <c r="N15" s="111"/>
      <c r="O15" s="214" t="s">
        <v>6</v>
      </c>
      <c r="P15" s="111"/>
      <c r="Q15" s="214" t="s">
        <v>7</v>
      </c>
      <c r="R15" s="111"/>
      <c r="S15" s="214" t="s">
        <v>8</v>
      </c>
      <c r="T15" s="111"/>
      <c r="U15" s="214" t="s">
        <v>9</v>
      </c>
      <c r="V15" s="111"/>
    </row>
    <row r="16" spans="1:22" ht="12.75">
      <c r="A16" s="215" t="s">
        <v>89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16">
        <v>0</v>
      </c>
      <c r="N16" s="111"/>
      <c r="O16" s="216">
        <v>0</v>
      </c>
      <c r="P16" s="111"/>
      <c r="Q16" s="216">
        <v>0</v>
      </c>
      <c r="R16" s="111"/>
      <c r="S16" s="217">
        <v>0</v>
      </c>
      <c r="T16" s="111"/>
      <c r="U16" s="217">
        <v>0</v>
      </c>
      <c r="V16" s="111"/>
    </row>
    <row r="17" spans="1:22" ht="12.75">
      <c r="A17" s="218" t="s">
        <v>90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219">
        <v>0</v>
      </c>
      <c r="N17" s="111"/>
      <c r="O17" s="219">
        <v>0</v>
      </c>
      <c r="P17" s="111"/>
      <c r="Q17" s="219">
        <v>0</v>
      </c>
      <c r="R17" s="111"/>
      <c r="S17" s="220">
        <v>0</v>
      </c>
      <c r="T17" s="111"/>
      <c r="U17" s="220">
        <v>0</v>
      </c>
      <c r="V17" s="111"/>
    </row>
    <row r="18" spans="1:22" ht="12.75">
      <c r="A18" s="221" t="s">
        <v>91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22">
        <v>0</v>
      </c>
      <c r="N18" s="111"/>
      <c r="O18" s="222">
        <v>0</v>
      </c>
      <c r="P18" s="111"/>
      <c r="Q18" s="222">
        <v>0</v>
      </c>
      <c r="R18" s="111"/>
      <c r="S18" s="223">
        <v>0</v>
      </c>
      <c r="T18" s="111"/>
      <c r="U18" s="223">
        <v>0</v>
      </c>
      <c r="V18" s="111"/>
    </row>
    <row r="19" spans="1:22" ht="12.75">
      <c r="A19" s="215" t="s">
        <v>92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216">
        <v>0</v>
      </c>
      <c r="N19" s="111"/>
      <c r="O19" s="216">
        <v>0</v>
      </c>
      <c r="P19" s="111"/>
      <c r="Q19" s="216">
        <v>0</v>
      </c>
      <c r="R19" s="111"/>
      <c r="S19" s="217">
        <v>0</v>
      </c>
      <c r="T19" s="111"/>
      <c r="U19" s="217">
        <v>0</v>
      </c>
      <c r="V19" s="111"/>
    </row>
    <row r="20" spans="1:22" ht="12.75">
      <c r="A20" s="218" t="s">
        <v>93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219">
        <v>0</v>
      </c>
      <c r="N20" s="111"/>
      <c r="O20" s="219">
        <v>0</v>
      </c>
      <c r="P20" s="111"/>
      <c r="Q20" s="219">
        <v>0</v>
      </c>
      <c r="R20" s="111"/>
      <c r="S20" s="220">
        <v>0</v>
      </c>
      <c r="T20" s="111"/>
      <c r="U20" s="220">
        <v>0</v>
      </c>
      <c r="V20" s="111"/>
    </row>
    <row r="21" spans="1:22" ht="12.75">
      <c r="A21" s="221" t="s">
        <v>94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222">
        <v>0</v>
      </c>
      <c r="N21" s="111"/>
      <c r="O21" s="222">
        <v>0</v>
      </c>
      <c r="P21" s="111"/>
      <c r="Q21" s="222">
        <v>0</v>
      </c>
      <c r="R21" s="111"/>
      <c r="S21" s="223">
        <v>0</v>
      </c>
      <c r="T21" s="111"/>
      <c r="U21" s="223">
        <v>0</v>
      </c>
      <c r="V21" s="111"/>
    </row>
    <row r="22" spans="1:22" ht="12.75">
      <c r="A22" s="215" t="s">
        <v>83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216">
        <v>0</v>
      </c>
      <c r="N22" s="111"/>
      <c r="O22" s="216">
        <v>0</v>
      </c>
      <c r="P22" s="111"/>
      <c r="Q22" s="216">
        <v>0</v>
      </c>
      <c r="R22" s="111"/>
      <c r="S22" s="217">
        <v>0</v>
      </c>
      <c r="T22" s="111"/>
      <c r="U22" s="217">
        <v>0</v>
      </c>
      <c r="V22" s="111"/>
    </row>
    <row r="23" spans="1:22" ht="12.75">
      <c r="A23" s="215" t="s">
        <v>87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216">
        <v>0</v>
      </c>
      <c r="N23" s="111"/>
      <c r="O23" s="216">
        <v>0</v>
      </c>
      <c r="P23" s="111"/>
      <c r="Q23" s="216">
        <v>0</v>
      </c>
      <c r="R23" s="111"/>
      <c r="S23" s="217">
        <v>0</v>
      </c>
      <c r="T23" s="111"/>
      <c r="U23" s="217">
        <v>0</v>
      </c>
      <c r="V23" s="111"/>
    </row>
  </sheetData>
  <sheetProtection/>
  <mergeCells count="6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H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6"/>
  <sheetViews>
    <sheetView zoomScalePageLayoutView="0" workbookViewId="0" topLeftCell="A126">
      <selection activeCell="R153" sqref="R153"/>
    </sheetView>
  </sheetViews>
  <sheetFormatPr defaultColWidth="9.140625" defaultRowHeight="12.75"/>
  <cols>
    <col min="1" max="1" width="5.28125" style="0" customWidth="1"/>
    <col min="2" max="2" width="3.421875" style="0" customWidth="1"/>
    <col min="4" max="4" width="8.140625" style="0" customWidth="1"/>
    <col min="10" max="10" width="7.8515625" style="0" customWidth="1"/>
    <col min="11" max="11" width="7.140625" style="0" customWidth="1"/>
    <col min="13" max="13" width="6.28125" style="0" customWidth="1"/>
    <col min="14" max="14" width="9.7109375" style="0" customWidth="1"/>
    <col min="15" max="15" width="4.140625" style="0" customWidth="1"/>
    <col min="16" max="16" width="7.00390625" style="0" customWidth="1"/>
  </cols>
  <sheetData>
    <row r="1" spans="1:5" ht="12.75">
      <c r="A1" s="114" t="s">
        <v>180</v>
      </c>
      <c r="B1" s="114"/>
      <c r="C1" s="114"/>
      <c r="D1" s="114"/>
      <c r="E1" s="114"/>
    </row>
    <row r="2" spans="1:4" ht="12.75">
      <c r="A2" s="111"/>
      <c r="B2" s="111"/>
      <c r="C2" s="1"/>
      <c r="D2" s="2"/>
    </row>
    <row r="3" spans="1:2" ht="12.75">
      <c r="A3" s="111"/>
      <c r="B3" s="111"/>
    </row>
    <row r="4" spans="1:2" ht="12.75">
      <c r="A4" s="111"/>
      <c r="B4" s="111"/>
    </row>
    <row r="5" spans="1:2" ht="12.75">
      <c r="A5" s="111"/>
      <c r="B5" s="111"/>
    </row>
    <row r="6" spans="1:16" s="9" customFormat="1" ht="18">
      <c r="A6" s="246" t="s">
        <v>97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16" ht="12.75">
      <c r="A7" s="115" t="s">
        <v>175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12.75">
      <c r="A8" s="116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>
      <c r="A9" s="249" t="s">
        <v>0</v>
      </c>
      <c r="B9" s="111"/>
      <c r="C9" s="249" t="s">
        <v>98</v>
      </c>
      <c r="D9" s="111"/>
      <c r="E9" s="111"/>
      <c r="F9" s="111"/>
      <c r="G9" s="111"/>
      <c r="H9" s="111"/>
      <c r="I9" s="111"/>
      <c r="J9" s="111"/>
      <c r="K9" s="248" t="s">
        <v>0</v>
      </c>
      <c r="L9" s="111"/>
      <c r="M9" s="248" t="s">
        <v>0</v>
      </c>
      <c r="N9" s="111"/>
      <c r="O9" s="248" t="s">
        <v>0</v>
      </c>
      <c r="P9" s="111"/>
    </row>
    <row r="10" spans="1:16" ht="12.75">
      <c r="A10" s="249" t="s">
        <v>0</v>
      </c>
      <c r="B10" s="111"/>
      <c r="C10" s="249" t="s">
        <v>99</v>
      </c>
      <c r="D10" s="111"/>
      <c r="E10" s="111"/>
      <c r="F10" s="111"/>
      <c r="G10" s="111"/>
      <c r="H10" s="111"/>
      <c r="I10" s="111"/>
      <c r="J10" s="111"/>
      <c r="K10" s="248" t="s">
        <v>0</v>
      </c>
      <c r="L10" s="111"/>
      <c r="M10" s="248" t="s">
        <v>0</v>
      </c>
      <c r="N10" s="111"/>
      <c r="O10" s="248" t="s">
        <v>0</v>
      </c>
      <c r="P10" s="111"/>
    </row>
    <row r="11" spans="1:16" ht="12.75">
      <c r="A11" s="249"/>
      <c r="B11" s="111"/>
      <c r="C11" s="249" t="s">
        <v>100</v>
      </c>
      <c r="D11" s="111"/>
      <c r="E11" s="248" t="s">
        <v>101</v>
      </c>
      <c r="F11" s="111"/>
      <c r="G11" s="111"/>
      <c r="H11" s="111"/>
      <c r="I11" s="111"/>
      <c r="J11" s="111"/>
      <c r="K11" s="186" t="s">
        <v>211</v>
      </c>
      <c r="L11" s="111"/>
      <c r="M11" s="186" t="s">
        <v>212</v>
      </c>
      <c r="N11" s="111"/>
      <c r="O11" s="248" t="s">
        <v>95</v>
      </c>
      <c r="P11" s="111"/>
    </row>
    <row r="12" spans="1:16" ht="12.75">
      <c r="A12" s="248" t="s">
        <v>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248" t="s">
        <v>5</v>
      </c>
      <c r="L12" s="111"/>
      <c r="M12" s="248" t="s">
        <v>6</v>
      </c>
      <c r="N12" s="111"/>
      <c r="O12" s="248" t="s">
        <v>7</v>
      </c>
      <c r="P12" s="111"/>
    </row>
    <row r="13" spans="1:16" ht="15">
      <c r="A13" s="250" t="s">
        <v>0</v>
      </c>
      <c r="B13" s="251"/>
      <c r="C13" s="250" t="s">
        <v>96</v>
      </c>
      <c r="D13" s="251"/>
      <c r="E13" s="251"/>
      <c r="F13" s="251"/>
      <c r="G13" s="251"/>
      <c r="H13" s="251"/>
      <c r="I13" s="251"/>
      <c r="J13" s="251"/>
      <c r="K13" s="252">
        <f>SUM(K14)</f>
        <v>1047040</v>
      </c>
      <c r="L13" s="251"/>
      <c r="M13" s="252">
        <f>SUM(M14)</f>
        <v>595654.59</v>
      </c>
      <c r="N13" s="251"/>
      <c r="O13" s="252">
        <f aca="true" t="shared" si="0" ref="O13:O38">PRODUCT(M13/K13*100)</f>
        <v>56.889382449572125</v>
      </c>
      <c r="P13" s="253"/>
    </row>
    <row r="14" spans="1:16" ht="25.5" customHeight="1">
      <c r="A14" s="254" t="s">
        <v>0</v>
      </c>
      <c r="B14" s="255"/>
      <c r="C14" s="256" t="s">
        <v>160</v>
      </c>
      <c r="D14" s="257"/>
      <c r="E14" s="257"/>
      <c r="F14" s="257"/>
      <c r="G14" s="257"/>
      <c r="H14" s="257"/>
      <c r="I14" s="257"/>
      <c r="J14" s="257"/>
      <c r="K14" s="258">
        <v>1047040</v>
      </c>
      <c r="L14" s="255"/>
      <c r="M14" s="258">
        <v>595654.59</v>
      </c>
      <c r="N14" s="255"/>
      <c r="O14" s="258">
        <f t="shared" si="0"/>
        <v>56.889382449572125</v>
      </c>
      <c r="P14" s="258"/>
    </row>
    <row r="15" spans="1:16" ht="12.75">
      <c r="A15" s="254" t="s">
        <v>0</v>
      </c>
      <c r="B15" s="255"/>
      <c r="C15" s="259" t="s">
        <v>157</v>
      </c>
      <c r="D15" s="255"/>
      <c r="E15" s="255"/>
      <c r="F15" s="255"/>
      <c r="G15" s="255"/>
      <c r="H15" s="255"/>
      <c r="I15" s="255"/>
      <c r="J15" s="255"/>
      <c r="K15" s="258">
        <f>SUM(K16:L22)</f>
        <v>1047040</v>
      </c>
      <c r="L15" s="255"/>
      <c r="M15" s="258">
        <f>SUM(M16:N22)</f>
        <v>595654.59</v>
      </c>
      <c r="N15" s="255"/>
      <c r="O15" s="258">
        <f t="shared" si="0"/>
        <v>56.889382449572125</v>
      </c>
      <c r="P15" s="258"/>
    </row>
    <row r="16" spans="1:16" ht="12.75">
      <c r="A16" s="241" t="s">
        <v>0</v>
      </c>
      <c r="B16" s="255"/>
      <c r="C16" s="240" t="s">
        <v>174</v>
      </c>
      <c r="D16" s="255"/>
      <c r="E16" s="255"/>
      <c r="F16" s="255"/>
      <c r="G16" s="255"/>
      <c r="H16" s="255"/>
      <c r="I16" s="255"/>
      <c r="J16" s="255"/>
      <c r="K16" s="239">
        <v>99114</v>
      </c>
      <c r="L16" s="255"/>
      <c r="M16" s="239">
        <v>63650.69</v>
      </c>
      <c r="N16" s="255"/>
      <c r="O16" s="238">
        <f t="shared" si="0"/>
        <v>64.21967633230422</v>
      </c>
      <c r="P16" s="238"/>
    </row>
    <row r="17" spans="1:16" ht="12.75">
      <c r="A17" s="73"/>
      <c r="B17" s="74"/>
      <c r="C17" s="240" t="s">
        <v>215</v>
      </c>
      <c r="D17" s="240"/>
      <c r="E17" s="240"/>
      <c r="F17" s="240"/>
      <c r="G17" s="240"/>
      <c r="H17" s="89"/>
      <c r="I17" s="89"/>
      <c r="J17" s="89"/>
      <c r="K17" s="76"/>
      <c r="L17" s="88">
        <v>364</v>
      </c>
      <c r="M17" s="90"/>
      <c r="N17" s="88">
        <v>56</v>
      </c>
      <c r="O17" s="77"/>
      <c r="P17" s="77">
        <v>15.38</v>
      </c>
    </row>
    <row r="18" spans="1:16" ht="12.75">
      <c r="A18" s="73"/>
      <c r="B18" s="74"/>
      <c r="C18" s="240" t="s">
        <v>205</v>
      </c>
      <c r="D18" s="240"/>
      <c r="E18" s="240"/>
      <c r="F18" s="240"/>
      <c r="G18" s="240"/>
      <c r="H18" s="240"/>
      <c r="I18" s="86"/>
      <c r="J18" s="86"/>
      <c r="K18" s="76"/>
      <c r="L18" s="87">
        <v>6225</v>
      </c>
      <c r="M18" s="76"/>
      <c r="N18" s="88">
        <v>2438.66</v>
      </c>
      <c r="O18" s="77"/>
      <c r="P18" s="77">
        <v>39.18</v>
      </c>
    </row>
    <row r="19" spans="1:16" ht="12.75">
      <c r="A19" s="241" t="s">
        <v>0</v>
      </c>
      <c r="B19" s="241"/>
      <c r="C19" s="240" t="s">
        <v>158</v>
      </c>
      <c r="D19" s="240"/>
      <c r="E19" s="240"/>
      <c r="F19" s="240"/>
      <c r="G19" s="240"/>
      <c r="H19" s="240"/>
      <c r="I19" s="240"/>
      <c r="J19" s="240"/>
      <c r="K19" s="239">
        <v>3843</v>
      </c>
      <c r="L19" s="239"/>
      <c r="M19" s="239">
        <v>695.26</v>
      </c>
      <c r="N19" s="239"/>
      <c r="O19" s="238">
        <f t="shared" si="0"/>
        <v>18.09159510798855</v>
      </c>
      <c r="P19" s="238"/>
    </row>
    <row r="20" spans="1:16" ht="12.75">
      <c r="A20" s="73"/>
      <c r="B20" s="73"/>
      <c r="C20" s="240" t="s">
        <v>213</v>
      </c>
      <c r="D20" s="240"/>
      <c r="E20" s="240"/>
      <c r="F20" s="240"/>
      <c r="G20" s="240"/>
      <c r="H20" s="75"/>
      <c r="I20" s="75"/>
      <c r="J20" s="75"/>
      <c r="K20" s="76"/>
      <c r="L20" s="76">
        <v>4511</v>
      </c>
      <c r="M20" s="76"/>
      <c r="N20" s="76">
        <v>6262.88</v>
      </c>
      <c r="O20" s="77"/>
      <c r="P20" s="77">
        <v>138.84</v>
      </c>
    </row>
    <row r="21" spans="1:16" ht="12.75">
      <c r="A21" s="73"/>
      <c r="B21" s="73"/>
      <c r="C21" s="311" t="s">
        <v>214</v>
      </c>
      <c r="D21" s="311"/>
      <c r="E21" s="311"/>
      <c r="F21" s="311"/>
      <c r="G21" s="311"/>
      <c r="H21" s="75"/>
      <c r="I21" s="75"/>
      <c r="J21" s="75"/>
      <c r="K21" s="76"/>
      <c r="L21" s="76">
        <v>730</v>
      </c>
      <c r="M21" s="76"/>
      <c r="N21" s="76">
        <v>0</v>
      </c>
      <c r="O21" s="77"/>
      <c r="P21" s="77">
        <v>0</v>
      </c>
    </row>
    <row r="22" spans="1:16" ht="12.75">
      <c r="A22" s="241" t="s">
        <v>0</v>
      </c>
      <c r="B22" s="241"/>
      <c r="C22" s="240" t="s">
        <v>173</v>
      </c>
      <c r="D22" s="240"/>
      <c r="E22" s="240"/>
      <c r="F22" s="240"/>
      <c r="G22" s="240"/>
      <c r="H22" s="240"/>
      <c r="I22" s="240"/>
      <c r="J22" s="240"/>
      <c r="K22" s="239">
        <v>932253</v>
      </c>
      <c r="L22" s="239"/>
      <c r="M22" s="239">
        <v>522551.1</v>
      </c>
      <c r="N22" s="239"/>
      <c r="O22" s="238">
        <f t="shared" si="0"/>
        <v>56.05249862430048</v>
      </c>
      <c r="P22" s="238"/>
    </row>
    <row r="23" spans="1:16" s="92" customFormat="1" ht="12.75">
      <c r="A23" s="232" t="s">
        <v>161</v>
      </c>
      <c r="B23" s="260"/>
      <c r="C23" s="261">
        <v>1007</v>
      </c>
      <c r="D23" s="260"/>
      <c r="E23" s="232" t="s">
        <v>159</v>
      </c>
      <c r="F23" s="260"/>
      <c r="G23" s="260"/>
      <c r="H23" s="260"/>
      <c r="I23" s="260"/>
      <c r="J23" s="260"/>
      <c r="K23" s="262">
        <v>90240</v>
      </c>
      <c r="L23" s="260"/>
      <c r="M23" s="262">
        <v>59245.73</v>
      </c>
      <c r="N23" s="260"/>
      <c r="O23" s="262">
        <f t="shared" si="0"/>
        <v>65.65351285460993</v>
      </c>
      <c r="P23" s="262"/>
    </row>
    <row r="24" spans="1:16" ht="12.75">
      <c r="A24" s="232" t="s">
        <v>162</v>
      </c>
      <c r="B24" s="255"/>
      <c r="C24" s="232" t="s">
        <v>219</v>
      </c>
      <c r="D24" s="255"/>
      <c r="E24" s="232" t="s">
        <v>218</v>
      </c>
      <c r="F24" s="255"/>
      <c r="G24" s="255"/>
      <c r="H24" s="255"/>
      <c r="I24" s="255"/>
      <c r="J24" s="255"/>
      <c r="K24" s="262">
        <f>SUM(K25)</f>
        <v>90240</v>
      </c>
      <c r="L24" s="255"/>
      <c r="M24" s="262">
        <f>SUM(M25)</f>
        <v>59245.729999999996</v>
      </c>
      <c r="N24" s="255"/>
      <c r="O24" s="262">
        <f t="shared" si="0"/>
        <v>65.65351285460993</v>
      </c>
      <c r="P24" s="262"/>
    </row>
    <row r="25" spans="1:16" ht="12.75">
      <c r="A25" s="241" t="s">
        <v>0</v>
      </c>
      <c r="B25" s="255"/>
      <c r="C25" s="240" t="s">
        <v>164</v>
      </c>
      <c r="D25" s="255"/>
      <c r="E25" s="255"/>
      <c r="F25" s="255"/>
      <c r="G25" s="255"/>
      <c r="H25" s="255"/>
      <c r="I25" s="255"/>
      <c r="J25" s="255"/>
      <c r="K25" s="239">
        <f>SUM(K26)</f>
        <v>90240</v>
      </c>
      <c r="L25" s="255"/>
      <c r="M25" s="239">
        <f>SUM(M26)</f>
        <v>59245.729999999996</v>
      </c>
      <c r="N25" s="255"/>
      <c r="O25" s="239">
        <f t="shared" si="0"/>
        <v>65.65351285460993</v>
      </c>
      <c r="P25" s="239"/>
    </row>
    <row r="26" spans="1:16" ht="12.75">
      <c r="A26" s="241" t="s">
        <v>0</v>
      </c>
      <c r="B26" s="255"/>
      <c r="C26" s="240" t="s">
        <v>163</v>
      </c>
      <c r="D26" s="255"/>
      <c r="E26" s="255"/>
      <c r="F26" s="255"/>
      <c r="G26" s="255"/>
      <c r="H26" s="255"/>
      <c r="I26" s="255"/>
      <c r="J26" s="255"/>
      <c r="K26" s="239">
        <f>SUM(K27)</f>
        <v>90240</v>
      </c>
      <c r="L26" s="255"/>
      <c r="M26" s="239">
        <f>SUM(M27)</f>
        <v>59245.729999999996</v>
      </c>
      <c r="N26" s="255"/>
      <c r="O26" s="239">
        <f t="shared" si="0"/>
        <v>65.65351285460993</v>
      </c>
      <c r="P26" s="239"/>
    </row>
    <row r="27" spans="1:16" ht="12.75">
      <c r="A27" s="303"/>
      <c r="B27" s="304"/>
      <c r="C27" s="230">
        <v>3</v>
      </c>
      <c r="D27" s="147"/>
      <c r="E27" s="230" t="s">
        <v>165</v>
      </c>
      <c r="F27" s="147"/>
      <c r="G27" s="147"/>
      <c r="H27" s="147"/>
      <c r="I27" s="147"/>
      <c r="J27" s="147"/>
      <c r="K27" s="123">
        <f>SUM(K28)</f>
        <v>90240</v>
      </c>
      <c r="L27" s="147"/>
      <c r="M27" s="123">
        <f>SUM(M28)</f>
        <v>59245.729999999996</v>
      </c>
      <c r="N27" s="147"/>
      <c r="O27" s="123">
        <f t="shared" si="0"/>
        <v>65.65351285460993</v>
      </c>
      <c r="P27" s="123"/>
    </row>
    <row r="28" spans="1:16" ht="12.75">
      <c r="A28" s="263"/>
      <c r="B28" s="305"/>
      <c r="C28" s="230">
        <v>32</v>
      </c>
      <c r="D28" s="147"/>
      <c r="E28" s="230" t="s">
        <v>166</v>
      </c>
      <c r="F28" s="147"/>
      <c r="G28" s="147"/>
      <c r="H28" s="147"/>
      <c r="I28" s="147"/>
      <c r="J28" s="147"/>
      <c r="K28" s="123">
        <f>SUM(K29+K33+K38+K44)</f>
        <v>90240</v>
      </c>
      <c r="L28" s="147"/>
      <c r="M28" s="123">
        <f>SUM(M29+M33+M38+M44)</f>
        <v>59245.729999999996</v>
      </c>
      <c r="N28" s="147"/>
      <c r="O28" s="123">
        <f t="shared" si="0"/>
        <v>65.65351285460993</v>
      </c>
      <c r="P28" s="123"/>
    </row>
    <row r="29" spans="1:16" ht="12.75">
      <c r="A29" s="23"/>
      <c r="B29" s="24"/>
      <c r="C29" s="230">
        <v>321</v>
      </c>
      <c r="D29" s="147"/>
      <c r="E29" s="230" t="s">
        <v>118</v>
      </c>
      <c r="F29" s="147"/>
      <c r="G29" s="147"/>
      <c r="H29" s="147"/>
      <c r="I29" s="147"/>
      <c r="J29" s="147"/>
      <c r="K29" s="123">
        <f>SUM(K30:L32)</f>
        <v>39591</v>
      </c>
      <c r="L29" s="147"/>
      <c r="M29" s="123">
        <f>SUM(M30:N32)</f>
        <v>25137.579999999998</v>
      </c>
      <c r="N29" s="147"/>
      <c r="O29" s="123">
        <f t="shared" si="0"/>
        <v>63.49316763910989</v>
      </c>
      <c r="P29" s="123"/>
    </row>
    <row r="30" spans="1:16" ht="12.75">
      <c r="A30" s="231" t="s">
        <v>0</v>
      </c>
      <c r="B30" s="111"/>
      <c r="C30" s="235" t="s">
        <v>117</v>
      </c>
      <c r="D30" s="111"/>
      <c r="E30" s="235" t="s">
        <v>118</v>
      </c>
      <c r="F30" s="111"/>
      <c r="G30" s="111"/>
      <c r="H30" s="111"/>
      <c r="I30" s="111"/>
      <c r="J30" s="111"/>
      <c r="K30" s="245">
        <v>1866</v>
      </c>
      <c r="L30" s="148"/>
      <c r="M30" s="245">
        <v>2346.82</v>
      </c>
      <c r="N30" s="148"/>
      <c r="O30" s="245">
        <f t="shared" si="0"/>
        <v>125.76741693461952</v>
      </c>
      <c r="P30" s="245"/>
    </row>
    <row r="31" spans="1:16" ht="12.75">
      <c r="A31" s="18"/>
      <c r="C31" s="17">
        <v>3212</v>
      </c>
      <c r="E31" s="233" t="s">
        <v>216</v>
      </c>
      <c r="F31" s="233"/>
      <c r="G31" s="233"/>
      <c r="H31" s="233"/>
      <c r="K31" s="70"/>
      <c r="L31" s="69">
        <v>37500</v>
      </c>
      <c r="M31" s="70"/>
      <c r="N31" s="69">
        <v>22690.76</v>
      </c>
      <c r="O31" s="70"/>
      <c r="P31" s="70">
        <v>60.51</v>
      </c>
    </row>
    <row r="32" spans="1:16" ht="12.75">
      <c r="A32" s="235" t="s">
        <v>0</v>
      </c>
      <c r="B32" s="111"/>
      <c r="C32" s="235" t="s">
        <v>136</v>
      </c>
      <c r="D32" s="111"/>
      <c r="E32" s="235" t="s">
        <v>137</v>
      </c>
      <c r="F32" s="111"/>
      <c r="G32" s="111"/>
      <c r="H32" s="111"/>
      <c r="I32" s="111"/>
      <c r="J32" s="111"/>
      <c r="K32" s="136">
        <v>225</v>
      </c>
      <c r="L32" s="111"/>
      <c r="M32" s="136">
        <v>100</v>
      </c>
      <c r="N32" s="111"/>
      <c r="O32" s="245">
        <v>0</v>
      </c>
      <c r="P32" s="245"/>
    </row>
    <row r="33" spans="1:16" ht="12.75">
      <c r="A33" s="235" t="s">
        <v>0</v>
      </c>
      <c r="B33" s="111"/>
      <c r="C33" s="231" t="s">
        <v>122</v>
      </c>
      <c r="D33" s="231"/>
      <c r="E33" s="231" t="s">
        <v>123</v>
      </c>
      <c r="F33" s="231"/>
      <c r="G33" s="231"/>
      <c r="H33" s="231"/>
      <c r="I33" s="231"/>
      <c r="J33" s="231"/>
      <c r="K33" s="123">
        <f>SUM(K34:L37)</f>
        <v>28951</v>
      </c>
      <c r="L33" s="147"/>
      <c r="M33" s="123">
        <f>SUM(M34:N37)</f>
        <v>23270.78</v>
      </c>
      <c r="N33" s="147"/>
      <c r="O33" s="123">
        <f t="shared" si="0"/>
        <v>80.37988325101033</v>
      </c>
      <c r="P33" s="123"/>
    </row>
    <row r="34" spans="1:16" ht="12.75">
      <c r="A34" s="235" t="s">
        <v>0</v>
      </c>
      <c r="B34" s="111"/>
      <c r="C34" s="235" t="s">
        <v>138</v>
      </c>
      <c r="D34" s="235"/>
      <c r="E34" s="235" t="s">
        <v>139</v>
      </c>
      <c r="F34" s="235"/>
      <c r="G34" s="235"/>
      <c r="H34" s="235"/>
      <c r="I34" s="235"/>
      <c r="J34" s="235"/>
      <c r="K34" s="136">
        <v>4263</v>
      </c>
      <c r="L34" s="111"/>
      <c r="M34" s="136">
        <v>3635.35</v>
      </c>
      <c r="N34" s="111"/>
      <c r="O34" s="245">
        <f t="shared" si="0"/>
        <v>85.27680037532254</v>
      </c>
      <c r="P34" s="245"/>
    </row>
    <row r="35" spans="1:16" ht="12.75">
      <c r="A35" s="17"/>
      <c r="C35" s="235" t="s">
        <v>126</v>
      </c>
      <c r="D35" s="111"/>
      <c r="E35" s="235" t="s">
        <v>127</v>
      </c>
      <c r="F35" s="111"/>
      <c r="G35" s="111"/>
      <c r="H35" s="111"/>
      <c r="I35" s="111"/>
      <c r="J35" s="111"/>
      <c r="K35" s="306">
        <v>24356</v>
      </c>
      <c r="L35" s="306"/>
      <c r="M35" s="136">
        <v>19303.43</v>
      </c>
      <c r="N35" s="135"/>
      <c r="O35" s="245">
        <f t="shared" si="0"/>
        <v>79.25533749384135</v>
      </c>
      <c r="P35" s="245"/>
    </row>
    <row r="36" spans="1:16" ht="12.75">
      <c r="A36" s="17"/>
      <c r="C36" s="17">
        <v>3224</v>
      </c>
      <c r="E36" s="31" t="s">
        <v>125</v>
      </c>
      <c r="K36" s="71"/>
      <c r="L36" s="71">
        <v>332</v>
      </c>
      <c r="M36" s="46"/>
      <c r="N36" s="68">
        <v>332</v>
      </c>
      <c r="O36" s="70"/>
      <c r="P36" s="70">
        <v>100</v>
      </c>
    </row>
    <row r="37" spans="1:16" ht="12.75">
      <c r="A37" s="235" t="s">
        <v>0</v>
      </c>
      <c r="B37" s="235"/>
      <c r="C37" s="235" t="s">
        <v>140</v>
      </c>
      <c r="D37" s="111"/>
      <c r="E37" s="235" t="s">
        <v>141</v>
      </c>
      <c r="F37" s="111"/>
      <c r="G37" s="111"/>
      <c r="H37" s="111"/>
      <c r="I37" s="111"/>
      <c r="J37" s="111"/>
      <c r="K37" s="136">
        <v>0</v>
      </c>
      <c r="L37" s="136"/>
      <c r="M37" s="136">
        <v>0</v>
      </c>
      <c r="N37" s="136"/>
      <c r="O37" s="245">
        <v>0</v>
      </c>
      <c r="P37" s="245"/>
    </row>
    <row r="38" spans="1:16" ht="12.75">
      <c r="A38" s="235" t="s">
        <v>0</v>
      </c>
      <c r="B38" s="235"/>
      <c r="C38" s="231" t="s">
        <v>102</v>
      </c>
      <c r="D38" s="111"/>
      <c r="E38" s="231" t="s">
        <v>103</v>
      </c>
      <c r="F38" s="111"/>
      <c r="G38" s="111"/>
      <c r="H38" s="111"/>
      <c r="I38" s="111"/>
      <c r="J38" s="111"/>
      <c r="K38" s="123">
        <f>SUM(K39:L43)</f>
        <v>21063</v>
      </c>
      <c r="L38" s="123"/>
      <c r="M38" s="123">
        <f>SUM(M39:N43)</f>
        <v>10582.67</v>
      </c>
      <c r="N38" s="123"/>
      <c r="O38" s="123">
        <f t="shared" si="0"/>
        <v>50.24293785310735</v>
      </c>
      <c r="P38" s="123"/>
    </row>
    <row r="39" spans="1:16" ht="12.75">
      <c r="A39" s="231" t="s">
        <v>0</v>
      </c>
      <c r="B39" s="231"/>
      <c r="C39" s="235" t="s">
        <v>142</v>
      </c>
      <c r="D39" s="111"/>
      <c r="E39" s="235" t="s">
        <v>143</v>
      </c>
      <c r="F39" s="111"/>
      <c r="G39" s="111"/>
      <c r="H39" s="111"/>
      <c r="I39" s="111"/>
      <c r="J39" s="111"/>
      <c r="K39" s="245">
        <v>3225</v>
      </c>
      <c r="L39" s="245"/>
      <c r="M39" s="245">
        <v>1697.91</v>
      </c>
      <c r="N39" s="245"/>
      <c r="O39" s="245">
        <f aca="true" t="shared" si="1" ref="O39:O47">PRODUCT(M39/K39*100)</f>
        <v>52.648372093023255</v>
      </c>
      <c r="P39" s="245"/>
    </row>
    <row r="40" spans="1:16" ht="12.75">
      <c r="A40" s="235" t="s">
        <v>0</v>
      </c>
      <c r="B40" s="235"/>
      <c r="C40" s="235" t="s">
        <v>128</v>
      </c>
      <c r="D40" s="111"/>
      <c r="E40" s="235" t="s">
        <v>129</v>
      </c>
      <c r="F40" s="111"/>
      <c r="G40" s="111"/>
      <c r="H40" s="111"/>
      <c r="I40" s="111"/>
      <c r="J40" s="111"/>
      <c r="K40" s="245">
        <v>2545</v>
      </c>
      <c r="L40" s="245"/>
      <c r="M40" s="245">
        <v>1678.99</v>
      </c>
      <c r="N40" s="245"/>
      <c r="O40" s="245">
        <f t="shared" si="1"/>
        <v>65.9721021611002</v>
      </c>
      <c r="P40" s="245"/>
    </row>
    <row r="41" spans="1:16" ht="12.75">
      <c r="A41" s="263"/>
      <c r="B41" s="263"/>
      <c r="C41" s="235" t="s">
        <v>130</v>
      </c>
      <c r="D41" s="111"/>
      <c r="E41" s="235" t="s">
        <v>131</v>
      </c>
      <c r="F41" s="111"/>
      <c r="G41" s="111"/>
      <c r="H41" s="111"/>
      <c r="I41" s="111"/>
      <c r="J41" s="111"/>
      <c r="K41" s="245">
        <v>9298</v>
      </c>
      <c r="L41" s="245"/>
      <c r="M41" s="245">
        <v>4709.17</v>
      </c>
      <c r="N41" s="245"/>
      <c r="O41" s="245">
        <f t="shared" si="1"/>
        <v>50.64712841471284</v>
      </c>
      <c r="P41" s="245"/>
    </row>
    <row r="42" spans="1:16" ht="12.75">
      <c r="A42" s="72"/>
      <c r="B42" s="72"/>
      <c r="C42" s="17">
        <v>3236</v>
      </c>
      <c r="E42" s="115" t="s">
        <v>147</v>
      </c>
      <c r="F42" s="115"/>
      <c r="G42" s="115"/>
      <c r="K42" s="70"/>
      <c r="L42" s="70">
        <v>1275</v>
      </c>
      <c r="M42" s="70"/>
      <c r="N42" s="70">
        <v>0</v>
      </c>
      <c r="O42" s="70"/>
      <c r="P42" s="70">
        <v>0</v>
      </c>
    </row>
    <row r="43" spans="1:16" ht="12.75">
      <c r="A43" s="235" t="s">
        <v>0</v>
      </c>
      <c r="B43" s="111"/>
      <c r="C43" s="235" t="s">
        <v>144</v>
      </c>
      <c r="D43" s="111"/>
      <c r="E43" s="235" t="s">
        <v>145</v>
      </c>
      <c r="F43" s="111"/>
      <c r="G43" s="111"/>
      <c r="H43" s="111"/>
      <c r="I43" s="111"/>
      <c r="J43" s="111"/>
      <c r="K43" s="245">
        <v>4720</v>
      </c>
      <c r="L43" s="148"/>
      <c r="M43" s="245">
        <v>2496.6</v>
      </c>
      <c r="N43" s="148"/>
      <c r="O43" s="245">
        <f t="shared" si="1"/>
        <v>52.894067796610166</v>
      </c>
      <c r="P43" s="245"/>
    </row>
    <row r="44" spans="1:16" ht="12.75">
      <c r="A44" s="235" t="s">
        <v>0</v>
      </c>
      <c r="B44" s="111"/>
      <c r="C44" s="231" t="s">
        <v>105</v>
      </c>
      <c r="D44" s="111"/>
      <c r="E44" s="231" t="s">
        <v>106</v>
      </c>
      <c r="F44" s="111"/>
      <c r="G44" s="111"/>
      <c r="H44" s="111"/>
      <c r="I44" s="111"/>
      <c r="J44" s="111"/>
      <c r="K44" s="123">
        <v>635</v>
      </c>
      <c r="L44" s="147"/>
      <c r="M44" s="123">
        <v>254.7</v>
      </c>
      <c r="N44" s="147"/>
      <c r="O44" s="123">
        <f t="shared" si="1"/>
        <v>40.11023622047244</v>
      </c>
      <c r="P44" s="123"/>
    </row>
    <row r="45" spans="1:16" ht="12.75">
      <c r="A45" s="17"/>
      <c r="C45" s="31">
        <v>3293</v>
      </c>
      <c r="E45" s="35" t="s">
        <v>119</v>
      </c>
      <c r="K45" s="67"/>
      <c r="L45" s="36">
        <v>350</v>
      </c>
      <c r="M45" s="67"/>
      <c r="N45" s="36">
        <v>0</v>
      </c>
      <c r="O45" s="67"/>
      <c r="P45" s="67">
        <v>0</v>
      </c>
    </row>
    <row r="46" spans="1:16" ht="12.75">
      <c r="A46" s="17"/>
      <c r="C46" s="31">
        <v>3294</v>
      </c>
      <c r="E46" s="35" t="s">
        <v>120</v>
      </c>
      <c r="K46" s="67"/>
      <c r="L46" s="36">
        <v>35</v>
      </c>
      <c r="M46" s="67"/>
      <c r="N46" s="36">
        <v>35</v>
      </c>
      <c r="O46" s="67"/>
      <c r="P46" s="67">
        <v>100</v>
      </c>
    </row>
    <row r="47" spans="1:16" ht="12.75">
      <c r="A47" s="268"/>
      <c r="B47" s="269"/>
      <c r="C47" s="235" t="s">
        <v>107</v>
      </c>
      <c r="D47" s="111"/>
      <c r="E47" s="235" t="s">
        <v>106</v>
      </c>
      <c r="F47" s="111"/>
      <c r="G47" s="111"/>
      <c r="H47" s="111"/>
      <c r="I47" s="111"/>
      <c r="J47" s="111"/>
      <c r="K47" s="245">
        <v>250</v>
      </c>
      <c r="L47" s="148"/>
      <c r="M47" s="245">
        <v>219.7</v>
      </c>
      <c r="N47" s="148"/>
      <c r="O47" s="245">
        <f t="shared" si="1"/>
        <v>87.88</v>
      </c>
      <c r="P47" s="245"/>
    </row>
    <row r="48" spans="1:16" ht="12.75">
      <c r="A48" s="232" t="s">
        <v>162</v>
      </c>
      <c r="B48" s="164"/>
      <c r="C48" s="232" t="s">
        <v>217</v>
      </c>
      <c r="D48" s="278"/>
      <c r="E48" s="278"/>
      <c r="F48" s="278"/>
      <c r="G48" s="278"/>
      <c r="H48" s="278"/>
      <c r="I48" s="278"/>
      <c r="J48" s="278"/>
      <c r="K48" s="242">
        <f>SUM(K49)</f>
        <v>1699</v>
      </c>
      <c r="L48" s="265"/>
      <c r="M48" s="242">
        <f>SUM(M49)</f>
        <v>322.24</v>
      </c>
      <c r="N48" s="265"/>
      <c r="O48" s="264">
        <f aca="true" t="shared" si="2" ref="O48:O58">PRODUCT(M48/K48*100)</f>
        <v>18.966450853443202</v>
      </c>
      <c r="P48" s="265"/>
    </row>
    <row r="49" spans="1:16" ht="12.75">
      <c r="A49" s="229" t="s">
        <v>0</v>
      </c>
      <c r="B49" s="272"/>
      <c r="C49" s="266" t="s">
        <v>164</v>
      </c>
      <c r="D49" s="267"/>
      <c r="E49" s="267"/>
      <c r="F49" s="267"/>
      <c r="G49" s="267"/>
      <c r="H49" s="267"/>
      <c r="I49" s="267"/>
      <c r="J49" s="267"/>
      <c r="K49" s="273">
        <f>SUM(K50)</f>
        <v>1699</v>
      </c>
      <c r="L49" s="274"/>
      <c r="M49" s="273">
        <f>SUM(M50)</f>
        <v>322.24</v>
      </c>
      <c r="N49" s="274"/>
      <c r="O49" s="275">
        <f t="shared" si="2"/>
        <v>18.966450853443202</v>
      </c>
      <c r="P49" s="274"/>
    </row>
    <row r="50" spans="1:16" ht="12.75">
      <c r="A50" s="276" t="s">
        <v>0</v>
      </c>
      <c r="B50" s="272"/>
      <c r="C50" s="266" t="s">
        <v>163</v>
      </c>
      <c r="D50" s="267"/>
      <c r="E50" s="267"/>
      <c r="F50" s="267"/>
      <c r="G50" s="267"/>
      <c r="H50" s="267"/>
      <c r="I50" s="267"/>
      <c r="J50" s="267"/>
      <c r="K50" s="277">
        <f>SUM(K51)</f>
        <v>1699</v>
      </c>
      <c r="L50" s="274"/>
      <c r="M50" s="277">
        <f>SUM(M51)</f>
        <v>322.24</v>
      </c>
      <c r="N50" s="274"/>
      <c r="O50" s="275">
        <f t="shared" si="2"/>
        <v>18.966450853443202</v>
      </c>
      <c r="P50" s="274"/>
    </row>
    <row r="51" spans="1:16" ht="12.75">
      <c r="A51" s="263" t="s">
        <v>0</v>
      </c>
      <c r="B51" s="269"/>
      <c r="C51" s="231" t="s">
        <v>122</v>
      </c>
      <c r="D51" s="111"/>
      <c r="E51" s="231" t="s">
        <v>123</v>
      </c>
      <c r="F51" s="111"/>
      <c r="G51" s="111"/>
      <c r="H51" s="111"/>
      <c r="I51" s="111"/>
      <c r="J51" s="111"/>
      <c r="K51" s="279">
        <f>SUM(K52)</f>
        <v>1699</v>
      </c>
      <c r="L51" s="271"/>
      <c r="M51" s="279">
        <f>SUM(M52)</f>
        <v>322.24</v>
      </c>
      <c r="N51" s="271"/>
      <c r="O51" s="270">
        <f t="shared" si="2"/>
        <v>18.966450853443202</v>
      </c>
      <c r="P51" s="271"/>
    </row>
    <row r="52" spans="1:16" ht="12.75">
      <c r="A52" s="231" t="s">
        <v>0</v>
      </c>
      <c r="B52" s="231"/>
      <c r="C52" s="235" t="s">
        <v>124</v>
      </c>
      <c r="D52" s="235"/>
      <c r="E52" s="235" t="s">
        <v>125</v>
      </c>
      <c r="F52" s="235"/>
      <c r="G52" s="235"/>
      <c r="H52" s="235"/>
      <c r="I52" s="235"/>
      <c r="J52" s="235"/>
      <c r="K52" s="245">
        <v>1699</v>
      </c>
      <c r="L52" s="245"/>
      <c r="M52" s="245">
        <v>322.24</v>
      </c>
      <c r="N52" s="245"/>
      <c r="O52" s="307">
        <f t="shared" si="2"/>
        <v>18.966450853443202</v>
      </c>
      <c r="P52" s="308"/>
    </row>
    <row r="53" spans="1:16" s="92" customFormat="1" ht="12.75">
      <c r="A53" s="236" t="s">
        <v>220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42">
        <f>SUM(K54)</f>
        <v>2181</v>
      </c>
      <c r="L53" s="282"/>
      <c r="M53" s="242">
        <v>0</v>
      </c>
      <c r="N53" s="282"/>
      <c r="O53" s="264">
        <f>PRODUCT(M53/K53*100)</f>
        <v>0</v>
      </c>
      <c r="P53" s="265"/>
    </row>
    <row r="54" spans="1:16" ht="12.75">
      <c r="A54" s="18"/>
      <c r="B54" s="18"/>
      <c r="C54" s="266" t="s">
        <v>164</v>
      </c>
      <c r="D54" s="267"/>
      <c r="E54" s="267"/>
      <c r="F54" s="267"/>
      <c r="G54" s="267"/>
      <c r="H54" s="267"/>
      <c r="I54" s="267"/>
      <c r="J54" s="267"/>
      <c r="K54" s="273">
        <f>SUM(K55)</f>
        <v>2181</v>
      </c>
      <c r="L54" s="310"/>
      <c r="M54" s="273">
        <v>0</v>
      </c>
      <c r="N54" s="310"/>
      <c r="O54" s="275">
        <f>PRODUCT(M54/K54*100)</f>
        <v>0</v>
      </c>
      <c r="P54" s="274"/>
    </row>
    <row r="55" spans="1:16" ht="12.75">
      <c r="A55" s="18"/>
      <c r="B55" s="18"/>
      <c r="C55" s="35">
        <v>42</v>
      </c>
      <c r="D55" s="35"/>
      <c r="E55" s="230" t="s">
        <v>225</v>
      </c>
      <c r="F55" s="151"/>
      <c r="G55" s="151"/>
      <c r="H55" s="151"/>
      <c r="I55" s="151"/>
      <c r="J55" s="151"/>
      <c r="K55" s="123">
        <v>2181</v>
      </c>
      <c r="L55" s="309"/>
      <c r="M55" s="123">
        <v>0</v>
      </c>
      <c r="N55" s="309"/>
      <c r="O55" s="307">
        <f>PRODUCT(M55/K55*100)</f>
        <v>0</v>
      </c>
      <c r="P55" s="308"/>
    </row>
    <row r="56" spans="1:16" ht="12.75">
      <c r="A56" s="18"/>
      <c r="B56" s="18"/>
      <c r="C56" s="35">
        <v>422</v>
      </c>
      <c r="D56" s="35"/>
      <c r="E56" s="230" t="s">
        <v>132</v>
      </c>
      <c r="F56" s="151"/>
      <c r="G56" s="151"/>
      <c r="H56" s="151"/>
      <c r="I56" s="151"/>
      <c r="J56" s="151"/>
      <c r="K56" s="123">
        <v>2181</v>
      </c>
      <c r="L56" s="309"/>
      <c r="M56" s="123">
        <v>0</v>
      </c>
      <c r="N56" s="309"/>
      <c r="O56" s="307">
        <f>PRODUCT(M56/K56*100)</f>
        <v>0</v>
      </c>
      <c r="P56" s="308"/>
    </row>
    <row r="57" spans="1:16" ht="12.75">
      <c r="A57" s="18"/>
      <c r="B57" s="18"/>
      <c r="C57" s="17">
        <v>4221</v>
      </c>
      <c r="D57" s="17"/>
      <c r="E57" s="233" t="s">
        <v>146</v>
      </c>
      <c r="F57" s="152"/>
      <c r="G57" s="152"/>
      <c r="H57" s="152"/>
      <c r="I57" s="152"/>
      <c r="J57" s="152"/>
      <c r="K57" s="245">
        <v>2181</v>
      </c>
      <c r="L57" s="281"/>
      <c r="M57" s="245">
        <v>0</v>
      </c>
      <c r="N57" s="281"/>
      <c r="O57" s="307">
        <f>PRODUCT(M57/K57*100)</f>
        <v>0</v>
      </c>
      <c r="P57" s="308"/>
    </row>
    <row r="58" spans="1:16" ht="28.5" customHeight="1">
      <c r="A58" s="232" t="s">
        <v>162</v>
      </c>
      <c r="B58" s="164"/>
      <c r="C58" s="225" t="s">
        <v>221</v>
      </c>
      <c r="D58" s="280"/>
      <c r="E58" s="280"/>
      <c r="F58" s="280"/>
      <c r="G58" s="280"/>
      <c r="H58" s="280"/>
      <c r="I58" s="280"/>
      <c r="J58" s="280"/>
      <c r="K58" s="242">
        <f>SUM(K59+K70)</f>
        <v>3843</v>
      </c>
      <c r="L58" s="265"/>
      <c r="M58" s="242">
        <f>SUM(M59+M70)</f>
        <v>695.26</v>
      </c>
      <c r="N58" s="265"/>
      <c r="O58" s="242">
        <f t="shared" si="2"/>
        <v>18.09159510798855</v>
      </c>
      <c r="P58" s="244"/>
    </row>
    <row r="59" spans="1:16" ht="12.75">
      <c r="A59" s="235" t="s">
        <v>0</v>
      </c>
      <c r="B59" s="111"/>
      <c r="C59" s="266" t="s">
        <v>158</v>
      </c>
      <c r="D59" s="267"/>
      <c r="E59" s="267"/>
      <c r="F59" s="267"/>
      <c r="G59" s="267"/>
      <c r="H59" s="267"/>
      <c r="I59" s="267"/>
      <c r="J59" s="267"/>
      <c r="K59" s="273">
        <f>SUM(K60)</f>
        <v>3843</v>
      </c>
      <c r="L59" s="274"/>
      <c r="M59" s="273">
        <f>SUM(M60)</f>
        <v>695.26</v>
      </c>
      <c r="N59" s="274"/>
      <c r="O59" s="273">
        <f aca="true" t="shared" si="3" ref="O59:O64">PRODUCT(M59/K59*100)</f>
        <v>18.09159510798855</v>
      </c>
      <c r="P59" s="283"/>
    </row>
    <row r="60" spans="1:16" ht="12.75">
      <c r="A60" s="231" t="s">
        <v>0</v>
      </c>
      <c r="B60" s="111"/>
      <c r="C60" s="266" t="s">
        <v>223</v>
      </c>
      <c r="D60" s="267"/>
      <c r="E60" s="267"/>
      <c r="F60" s="267"/>
      <c r="G60" s="267"/>
      <c r="H60" s="267"/>
      <c r="I60" s="267"/>
      <c r="J60" s="267"/>
      <c r="K60" s="273">
        <v>3843</v>
      </c>
      <c r="L60" s="274"/>
      <c r="M60" s="273">
        <v>695.26</v>
      </c>
      <c r="N60" s="274"/>
      <c r="O60" s="273">
        <f t="shared" si="3"/>
        <v>18.09159510798855</v>
      </c>
      <c r="P60" s="283"/>
    </row>
    <row r="61" spans="1:16" ht="12.75">
      <c r="A61" s="231" t="s">
        <v>0</v>
      </c>
      <c r="B61" s="111"/>
      <c r="C61" s="230">
        <v>3</v>
      </c>
      <c r="D61" s="230"/>
      <c r="E61" s="230" t="s">
        <v>165</v>
      </c>
      <c r="F61" s="230"/>
      <c r="G61" s="230"/>
      <c r="H61" s="230"/>
      <c r="I61" s="230"/>
      <c r="J61" s="230"/>
      <c r="K61" s="123">
        <f>SUM(K62+K92)</f>
        <v>3157</v>
      </c>
      <c r="L61" s="147"/>
      <c r="M61" s="123">
        <v>695.26</v>
      </c>
      <c r="N61" s="147"/>
      <c r="O61" s="123">
        <f t="shared" si="3"/>
        <v>22.02280646183085</v>
      </c>
      <c r="P61" s="284"/>
    </row>
    <row r="62" spans="1:16" ht="12.75">
      <c r="A62" s="231" t="s">
        <v>0</v>
      </c>
      <c r="B62" s="111"/>
      <c r="C62" s="230">
        <v>32</v>
      </c>
      <c r="D62" s="230"/>
      <c r="E62" s="230" t="s">
        <v>166</v>
      </c>
      <c r="F62" s="230"/>
      <c r="G62" s="230"/>
      <c r="H62" s="230"/>
      <c r="I62" s="230"/>
      <c r="J62" s="230"/>
      <c r="K62" s="123">
        <v>2993</v>
      </c>
      <c r="L62" s="147"/>
      <c r="M62" s="123">
        <v>695.26</v>
      </c>
      <c r="N62" s="147"/>
      <c r="O62" s="123">
        <f t="shared" si="3"/>
        <v>23.229535583027065</v>
      </c>
      <c r="P62" s="284"/>
    </row>
    <row r="63" spans="1:16" ht="12.75">
      <c r="A63" s="231" t="s">
        <v>0</v>
      </c>
      <c r="B63" s="111"/>
      <c r="C63" s="230">
        <v>329</v>
      </c>
      <c r="D63" s="230"/>
      <c r="E63" s="230" t="s">
        <v>106</v>
      </c>
      <c r="F63" s="230"/>
      <c r="G63" s="230"/>
      <c r="H63" s="230"/>
      <c r="I63" s="230"/>
      <c r="J63" s="230"/>
      <c r="K63" s="123">
        <v>2993</v>
      </c>
      <c r="L63" s="147"/>
      <c r="M63" s="123">
        <v>695.26</v>
      </c>
      <c r="N63" s="147"/>
      <c r="O63" s="123">
        <f t="shared" si="3"/>
        <v>23.229535583027065</v>
      </c>
      <c r="P63" s="284"/>
    </row>
    <row r="64" spans="1:16" ht="12.75">
      <c r="A64" s="235" t="s">
        <v>0</v>
      </c>
      <c r="B64" s="111"/>
      <c r="C64" s="235">
        <v>3292</v>
      </c>
      <c r="D64" s="235"/>
      <c r="E64" s="235" t="s">
        <v>222</v>
      </c>
      <c r="F64" s="235"/>
      <c r="G64" s="235"/>
      <c r="H64" s="235"/>
      <c r="I64" s="235"/>
      <c r="J64" s="235"/>
      <c r="K64" s="245">
        <v>1200</v>
      </c>
      <c r="L64" s="148"/>
      <c r="M64" s="245">
        <v>0</v>
      </c>
      <c r="N64" s="148"/>
      <c r="O64" s="245">
        <f t="shared" si="3"/>
        <v>0</v>
      </c>
      <c r="P64" s="155"/>
    </row>
    <row r="65" spans="1:16" ht="12.75">
      <c r="A65" s="17"/>
      <c r="C65" s="17">
        <v>3299</v>
      </c>
      <c r="D65" s="17"/>
      <c r="E65" s="17" t="s">
        <v>106</v>
      </c>
      <c r="F65" s="17"/>
      <c r="G65" s="17"/>
      <c r="H65" s="17"/>
      <c r="I65" s="17"/>
      <c r="J65" s="17"/>
      <c r="K65" s="70"/>
      <c r="L65" s="69">
        <v>1793</v>
      </c>
      <c r="M65" s="70"/>
      <c r="N65" s="47">
        <v>695.26</v>
      </c>
      <c r="O65" s="70"/>
      <c r="P65" s="69">
        <v>38.78</v>
      </c>
    </row>
    <row r="66" spans="1:16" ht="12.75">
      <c r="A66" s="17"/>
      <c r="C66" s="17">
        <v>4</v>
      </c>
      <c r="D66" s="17"/>
      <c r="E66" s="31" t="s">
        <v>224</v>
      </c>
      <c r="F66" s="17"/>
      <c r="G66" s="17"/>
      <c r="H66" s="17"/>
      <c r="I66" s="17"/>
      <c r="J66" s="17"/>
      <c r="K66" s="70"/>
      <c r="L66" s="69">
        <v>850</v>
      </c>
      <c r="M66" s="70"/>
      <c r="N66" s="47">
        <v>0</v>
      </c>
      <c r="O66" s="70"/>
      <c r="P66" s="69">
        <v>0</v>
      </c>
    </row>
    <row r="67" spans="1:16" ht="12.75">
      <c r="A67" s="17"/>
      <c r="C67" s="17">
        <v>42</v>
      </c>
      <c r="D67" s="17"/>
      <c r="E67" s="31" t="s">
        <v>225</v>
      </c>
      <c r="F67" s="17"/>
      <c r="G67" s="17"/>
      <c r="H67" s="17"/>
      <c r="I67" s="17"/>
      <c r="J67" s="17"/>
      <c r="K67" s="70"/>
      <c r="L67" s="69">
        <v>850</v>
      </c>
      <c r="M67" s="70"/>
      <c r="N67" s="47">
        <v>0</v>
      </c>
      <c r="O67" s="70"/>
      <c r="P67" s="69">
        <v>0</v>
      </c>
    </row>
    <row r="68" spans="1:16" ht="12.75">
      <c r="A68" s="17"/>
      <c r="C68" s="17">
        <v>4221</v>
      </c>
      <c r="D68" s="17"/>
      <c r="E68" s="31" t="s">
        <v>146</v>
      </c>
      <c r="F68" s="17"/>
      <c r="G68" s="17"/>
      <c r="H68" s="17"/>
      <c r="I68" s="17"/>
      <c r="J68" s="17"/>
      <c r="K68" s="70"/>
      <c r="L68" s="69">
        <v>300</v>
      </c>
      <c r="M68" s="70"/>
      <c r="N68" s="47">
        <v>0</v>
      </c>
      <c r="O68" s="70"/>
      <c r="P68" s="69">
        <v>0</v>
      </c>
    </row>
    <row r="69" spans="1:16" ht="12.75">
      <c r="A69" s="17"/>
      <c r="C69" s="17">
        <v>424</v>
      </c>
      <c r="D69" s="17"/>
      <c r="E69" s="31" t="s">
        <v>226</v>
      </c>
      <c r="F69" s="17"/>
      <c r="G69" s="17"/>
      <c r="H69" s="17"/>
      <c r="I69" s="17"/>
      <c r="J69" s="17"/>
      <c r="K69" s="70"/>
      <c r="L69" s="69">
        <v>550</v>
      </c>
      <c r="M69" s="70"/>
      <c r="N69" s="47">
        <v>0</v>
      </c>
      <c r="O69" s="70"/>
      <c r="P69" s="69">
        <v>0</v>
      </c>
    </row>
    <row r="70" spans="1:16" ht="12.75">
      <c r="A70" s="17"/>
      <c r="C70" s="17">
        <v>4241</v>
      </c>
      <c r="D70" s="17"/>
      <c r="E70" s="31" t="s">
        <v>226</v>
      </c>
      <c r="F70" s="17"/>
      <c r="G70" s="17"/>
      <c r="H70" s="17"/>
      <c r="I70" s="17"/>
      <c r="J70" s="17"/>
      <c r="K70" s="70"/>
      <c r="L70" s="69">
        <v>550</v>
      </c>
      <c r="M70" s="70"/>
      <c r="N70" s="47">
        <v>0</v>
      </c>
      <c r="O70" s="70"/>
      <c r="P70" s="69">
        <v>0</v>
      </c>
    </row>
    <row r="71" spans="1:16" ht="12.75">
      <c r="A71" s="17"/>
      <c r="C71" s="228" t="s">
        <v>209</v>
      </c>
      <c r="D71" s="229"/>
      <c r="E71" s="229"/>
      <c r="F71" s="229"/>
      <c r="G71" s="229"/>
      <c r="H71" s="80"/>
      <c r="I71" s="80"/>
      <c r="J71" s="80"/>
      <c r="K71" s="94"/>
      <c r="L71" s="95">
        <v>6225</v>
      </c>
      <c r="M71" s="94"/>
      <c r="N71" s="95">
        <v>2438.66</v>
      </c>
      <c r="O71" s="94"/>
      <c r="P71" s="95">
        <v>39.18</v>
      </c>
    </row>
    <row r="72" spans="1:16" ht="12.75">
      <c r="A72" s="17"/>
      <c r="C72" s="228" t="s">
        <v>227</v>
      </c>
      <c r="D72" s="229"/>
      <c r="E72" s="229"/>
      <c r="F72" s="229"/>
      <c r="G72" s="80"/>
      <c r="H72" s="80"/>
      <c r="I72" s="80"/>
      <c r="J72" s="80"/>
      <c r="K72" s="94"/>
      <c r="L72" s="95">
        <v>6225</v>
      </c>
      <c r="M72" s="94"/>
      <c r="N72" s="95">
        <v>2438.66</v>
      </c>
      <c r="O72" s="94"/>
      <c r="P72" s="95">
        <v>39.18</v>
      </c>
    </row>
    <row r="73" spans="1:16" ht="12.75">
      <c r="A73" s="17"/>
      <c r="C73" s="96">
        <v>3</v>
      </c>
      <c r="D73" s="97"/>
      <c r="E73" s="237" t="s">
        <v>165</v>
      </c>
      <c r="F73" s="237"/>
      <c r="G73" s="237"/>
      <c r="H73" s="237"/>
      <c r="I73" s="237"/>
      <c r="J73" s="97"/>
      <c r="K73" s="98"/>
      <c r="L73" s="99">
        <v>5525</v>
      </c>
      <c r="M73" s="98"/>
      <c r="N73" s="99">
        <v>2319.08</v>
      </c>
      <c r="O73" s="98"/>
      <c r="P73" s="99">
        <v>39.18</v>
      </c>
    </row>
    <row r="74" spans="1:16" ht="12.75">
      <c r="A74" s="235" t="s">
        <v>0</v>
      </c>
      <c r="B74" s="111"/>
      <c r="C74" s="231">
        <v>321</v>
      </c>
      <c r="D74" s="231"/>
      <c r="E74" s="233" t="s">
        <v>116</v>
      </c>
      <c r="F74" s="233"/>
      <c r="G74" s="233"/>
      <c r="H74" s="233"/>
      <c r="I74" s="233"/>
      <c r="J74" s="233"/>
      <c r="K74" s="123">
        <v>2310</v>
      </c>
      <c r="L74" s="147"/>
      <c r="M74" s="123">
        <v>2319.08</v>
      </c>
      <c r="N74" s="147"/>
      <c r="O74" s="123">
        <f aca="true" t="shared" si="4" ref="O74:O83">PRODUCT(M74/K74*100)</f>
        <v>100.3930735930736</v>
      </c>
      <c r="P74" s="284"/>
    </row>
    <row r="75" spans="1:16" ht="12.75">
      <c r="A75" s="231" t="s">
        <v>0</v>
      </c>
      <c r="B75" s="111"/>
      <c r="C75" s="235">
        <v>3211</v>
      </c>
      <c r="D75" s="235"/>
      <c r="E75" s="233" t="s">
        <v>118</v>
      </c>
      <c r="F75" s="235"/>
      <c r="G75" s="235"/>
      <c r="H75" s="235"/>
      <c r="I75" s="235"/>
      <c r="J75" s="235"/>
      <c r="K75" s="245">
        <v>2310</v>
      </c>
      <c r="L75" s="148"/>
      <c r="M75" s="245">
        <v>547.6</v>
      </c>
      <c r="N75" s="148"/>
      <c r="O75" s="245">
        <f t="shared" si="4"/>
        <v>23.70562770562771</v>
      </c>
      <c r="P75" s="155"/>
    </row>
    <row r="76" spans="1:16" ht="12.75">
      <c r="A76" s="235" t="s">
        <v>0</v>
      </c>
      <c r="B76" s="111"/>
      <c r="C76" s="235">
        <v>322</v>
      </c>
      <c r="D76" s="235"/>
      <c r="E76" s="233" t="s">
        <v>123</v>
      </c>
      <c r="F76" s="235"/>
      <c r="G76" s="235"/>
      <c r="H76" s="235"/>
      <c r="I76" s="235"/>
      <c r="J76" s="235"/>
      <c r="K76" s="245">
        <v>400</v>
      </c>
      <c r="L76" s="148"/>
      <c r="M76" s="245">
        <v>0</v>
      </c>
      <c r="N76" s="148"/>
      <c r="O76" s="245">
        <f t="shared" si="4"/>
        <v>0</v>
      </c>
      <c r="P76" s="155"/>
    </row>
    <row r="77" spans="1:16" ht="12.75">
      <c r="A77" s="235" t="s">
        <v>0</v>
      </c>
      <c r="B77" s="111"/>
      <c r="C77" s="235">
        <v>3221</v>
      </c>
      <c r="D77" s="152"/>
      <c r="E77" s="233" t="s">
        <v>139</v>
      </c>
      <c r="F77" s="152"/>
      <c r="G77" s="152"/>
      <c r="H77" s="152"/>
      <c r="I77" s="152"/>
      <c r="J77" s="152"/>
      <c r="K77" s="245">
        <v>400</v>
      </c>
      <c r="L77" s="135"/>
      <c r="M77" s="245">
        <v>0</v>
      </c>
      <c r="N77" s="135"/>
      <c r="O77" s="245">
        <f t="shared" si="4"/>
        <v>0</v>
      </c>
      <c r="P77" s="135"/>
    </row>
    <row r="78" spans="1:16" ht="12.75">
      <c r="A78" s="235" t="s">
        <v>0</v>
      </c>
      <c r="B78" s="111"/>
      <c r="C78" s="231">
        <v>329</v>
      </c>
      <c r="D78" s="231"/>
      <c r="E78" s="230" t="s">
        <v>106</v>
      </c>
      <c r="F78" s="231"/>
      <c r="G78" s="231"/>
      <c r="H78" s="231"/>
      <c r="I78" s="231"/>
      <c r="J78" s="231"/>
      <c r="K78" s="123">
        <v>2815</v>
      </c>
      <c r="L78" s="147"/>
      <c r="M78" s="123">
        <v>1771.48</v>
      </c>
      <c r="N78" s="147"/>
      <c r="O78" s="123">
        <f t="shared" si="4"/>
        <v>62.93001776198934</v>
      </c>
      <c r="P78" s="284"/>
    </row>
    <row r="79" spans="1:16" ht="12.75">
      <c r="A79" s="235" t="s">
        <v>0</v>
      </c>
      <c r="B79" s="111"/>
      <c r="C79" s="235">
        <v>3293</v>
      </c>
      <c r="D79" s="111"/>
      <c r="E79" s="233" t="s">
        <v>119</v>
      </c>
      <c r="F79" s="111"/>
      <c r="G79" s="111"/>
      <c r="H79" s="111"/>
      <c r="I79" s="111"/>
      <c r="J79" s="111"/>
      <c r="K79" s="245">
        <v>800</v>
      </c>
      <c r="L79" s="148"/>
      <c r="M79" s="245">
        <v>0</v>
      </c>
      <c r="N79" s="148"/>
      <c r="O79" s="245">
        <f t="shared" si="4"/>
        <v>0</v>
      </c>
      <c r="P79" s="155"/>
    </row>
    <row r="80" spans="1:16" ht="12.75">
      <c r="A80" s="235" t="s">
        <v>0</v>
      </c>
      <c r="B80" s="111"/>
      <c r="C80" s="17">
        <v>3299</v>
      </c>
      <c r="E80" s="233" t="s">
        <v>106</v>
      </c>
      <c r="F80" s="135"/>
      <c r="G80" s="135"/>
      <c r="H80" s="135"/>
      <c r="I80" s="135"/>
      <c r="J80" s="135"/>
      <c r="K80" s="245">
        <v>2015</v>
      </c>
      <c r="L80" s="135"/>
      <c r="M80" s="245">
        <v>1771.48</v>
      </c>
      <c r="N80" s="135"/>
      <c r="O80" s="245">
        <f t="shared" si="4"/>
        <v>87.91464019851117</v>
      </c>
      <c r="P80" s="155"/>
    </row>
    <row r="81" spans="1:16" ht="12.75">
      <c r="A81" s="235" t="s">
        <v>0</v>
      </c>
      <c r="B81" s="111"/>
      <c r="C81" s="235">
        <v>422</v>
      </c>
      <c r="D81" s="111"/>
      <c r="E81" s="233" t="s">
        <v>132</v>
      </c>
      <c r="F81" s="111"/>
      <c r="G81" s="111"/>
      <c r="H81" s="111"/>
      <c r="I81" s="111"/>
      <c r="J81" s="111"/>
      <c r="K81" s="245">
        <v>700</v>
      </c>
      <c r="L81" s="148"/>
      <c r="M81" s="245">
        <v>119.58</v>
      </c>
      <c r="N81" s="148"/>
      <c r="O81" s="245">
        <f t="shared" si="4"/>
        <v>17.08285714285714</v>
      </c>
      <c r="P81" s="155"/>
    </row>
    <row r="82" spans="1:16" ht="12.75">
      <c r="A82" s="231" t="s">
        <v>0</v>
      </c>
      <c r="B82" s="111"/>
      <c r="C82" s="235">
        <v>4227</v>
      </c>
      <c r="D82" s="111"/>
      <c r="E82" s="233" t="s">
        <v>228</v>
      </c>
      <c r="F82" s="111"/>
      <c r="G82" s="111"/>
      <c r="H82" s="111"/>
      <c r="I82" s="111"/>
      <c r="J82" s="111"/>
      <c r="K82" s="245">
        <v>700</v>
      </c>
      <c r="L82" s="148"/>
      <c r="M82" s="245">
        <v>119.58</v>
      </c>
      <c r="N82" s="148"/>
      <c r="O82" s="245">
        <f t="shared" si="4"/>
        <v>17.08285714285714</v>
      </c>
      <c r="P82" s="155"/>
    </row>
    <row r="83" spans="1:16" ht="12.75">
      <c r="A83" s="235" t="s">
        <v>0</v>
      </c>
      <c r="B83" s="111"/>
      <c r="C83" s="228" t="s">
        <v>229</v>
      </c>
      <c r="D83" s="229"/>
      <c r="E83" s="229"/>
      <c r="F83" s="229"/>
      <c r="G83" s="229"/>
      <c r="H83" s="100"/>
      <c r="I83" s="100"/>
      <c r="J83" s="100"/>
      <c r="K83" s="289">
        <v>364</v>
      </c>
      <c r="L83" s="290"/>
      <c r="M83" s="289">
        <v>56</v>
      </c>
      <c r="N83" s="290"/>
      <c r="O83" s="289">
        <f t="shared" si="4"/>
        <v>15.384615384615385</v>
      </c>
      <c r="P83" s="291"/>
    </row>
    <row r="84" spans="1:16" ht="12.75">
      <c r="A84" s="17"/>
      <c r="C84" s="228" t="s">
        <v>230</v>
      </c>
      <c r="D84" s="228"/>
      <c r="E84" s="228"/>
      <c r="F84" s="228"/>
      <c r="G84" s="80"/>
      <c r="H84" s="100"/>
      <c r="I84" s="100"/>
      <c r="J84" s="100"/>
      <c r="K84" s="94"/>
      <c r="L84" s="95">
        <v>364</v>
      </c>
      <c r="M84" s="94"/>
      <c r="N84" s="95">
        <v>56</v>
      </c>
      <c r="O84" s="94"/>
      <c r="P84" s="95">
        <v>15.38</v>
      </c>
    </row>
    <row r="85" spans="1:16" ht="12.75">
      <c r="A85" s="235" t="s">
        <v>0</v>
      </c>
      <c r="B85" s="111"/>
      <c r="C85" s="231">
        <v>329</v>
      </c>
      <c r="D85" s="111"/>
      <c r="E85" s="230" t="s">
        <v>106</v>
      </c>
      <c r="F85" s="111"/>
      <c r="G85" s="111"/>
      <c r="H85" s="111"/>
      <c r="I85" s="111"/>
      <c r="J85" s="111"/>
      <c r="K85" s="123">
        <v>364</v>
      </c>
      <c r="L85" s="147"/>
      <c r="M85" s="123">
        <f>SUM(M86)</f>
        <v>56</v>
      </c>
      <c r="N85" s="147"/>
      <c r="O85" s="123">
        <f>PRODUCT(M85/K85*100)</f>
        <v>15.384615384615385</v>
      </c>
      <c r="P85" s="284"/>
    </row>
    <row r="86" spans="1:16" ht="12.75">
      <c r="A86" s="235" t="s">
        <v>0</v>
      </c>
      <c r="B86" s="111"/>
      <c r="C86" s="235">
        <v>3299</v>
      </c>
      <c r="D86" s="111"/>
      <c r="E86" s="233" t="s">
        <v>106</v>
      </c>
      <c r="F86" s="111"/>
      <c r="G86" s="111"/>
      <c r="H86" s="111"/>
      <c r="I86" s="111"/>
      <c r="J86" s="111"/>
      <c r="K86" s="245">
        <v>364</v>
      </c>
      <c r="L86" s="148"/>
      <c r="M86" s="245">
        <v>56</v>
      </c>
      <c r="N86" s="148"/>
      <c r="O86" s="245">
        <f>PRODUCT(M86/K86*100)</f>
        <v>15.384615384615385</v>
      </c>
      <c r="P86" s="155"/>
    </row>
    <row r="87" spans="1:16" ht="12.75">
      <c r="A87" s="18"/>
      <c r="C87" s="285" t="s">
        <v>231</v>
      </c>
      <c r="D87" s="286"/>
      <c r="E87" s="286"/>
      <c r="F87" s="286"/>
      <c r="G87" s="286"/>
      <c r="H87" s="286"/>
      <c r="I87" s="81"/>
      <c r="J87" s="81"/>
      <c r="K87" s="82"/>
      <c r="L87" s="83">
        <v>4416</v>
      </c>
      <c r="M87" s="82"/>
      <c r="N87" s="83">
        <v>3476.23</v>
      </c>
      <c r="O87" s="82"/>
      <c r="P87" s="83">
        <v>78.72</v>
      </c>
    </row>
    <row r="88" spans="1:16" ht="12.75">
      <c r="A88" s="18"/>
      <c r="C88" s="285" t="s">
        <v>232</v>
      </c>
      <c r="D88" s="286"/>
      <c r="E88" s="286"/>
      <c r="F88" s="286"/>
      <c r="G88" s="286"/>
      <c r="H88" s="286"/>
      <c r="I88" s="81"/>
      <c r="J88" s="81"/>
      <c r="K88" s="82"/>
      <c r="L88" s="83">
        <v>4416</v>
      </c>
      <c r="M88" s="82"/>
      <c r="N88" s="83">
        <v>3476.23</v>
      </c>
      <c r="O88" s="82"/>
      <c r="P88" s="83">
        <v>78.72</v>
      </c>
    </row>
    <row r="89" spans="1:16" ht="12.75">
      <c r="A89" s="235" t="s">
        <v>0</v>
      </c>
      <c r="B89" s="111"/>
      <c r="C89" s="235">
        <v>3</v>
      </c>
      <c r="D89" s="111"/>
      <c r="E89" s="233" t="s">
        <v>165</v>
      </c>
      <c r="F89" s="111"/>
      <c r="G89" s="111"/>
      <c r="H89" s="111"/>
      <c r="I89" s="111"/>
      <c r="J89" s="111"/>
      <c r="K89" s="245">
        <v>3984</v>
      </c>
      <c r="L89" s="148"/>
      <c r="M89" s="245">
        <v>3046.69</v>
      </c>
      <c r="N89" s="148"/>
      <c r="O89" s="245">
        <f>PRODUCT(M89/K89*100)</f>
        <v>76.47314257028113</v>
      </c>
      <c r="P89" s="155"/>
    </row>
    <row r="90" spans="1:16" ht="12.75">
      <c r="A90" s="235" t="s">
        <v>0</v>
      </c>
      <c r="B90" s="111"/>
      <c r="C90" s="235">
        <v>311</v>
      </c>
      <c r="D90" s="111"/>
      <c r="E90" s="233" t="s">
        <v>233</v>
      </c>
      <c r="F90" s="111"/>
      <c r="G90" s="111"/>
      <c r="H90" s="111"/>
      <c r="I90" s="111"/>
      <c r="J90" s="111"/>
      <c r="K90" s="136">
        <v>830</v>
      </c>
      <c r="L90" s="111"/>
      <c r="M90" s="136">
        <v>746.6</v>
      </c>
      <c r="N90" s="111"/>
      <c r="O90" s="245">
        <f>PRODUCT(M90/K90*100)</f>
        <v>89.95180722891567</v>
      </c>
      <c r="P90" s="155"/>
    </row>
    <row r="91" spans="1:16" ht="12.75">
      <c r="A91" s="235" t="s">
        <v>0</v>
      </c>
      <c r="B91" s="111"/>
      <c r="C91" s="235">
        <v>3111</v>
      </c>
      <c r="D91" s="111"/>
      <c r="E91" s="233" t="s">
        <v>111</v>
      </c>
      <c r="F91" s="111"/>
      <c r="G91" s="111"/>
      <c r="H91" s="111"/>
      <c r="I91" s="111"/>
      <c r="J91" s="111"/>
      <c r="K91" s="136">
        <v>830</v>
      </c>
      <c r="L91" s="111"/>
      <c r="M91" s="136">
        <v>746.6</v>
      </c>
      <c r="N91" s="111"/>
      <c r="O91" s="245">
        <f>PRODUCT(M91/K91*100)</f>
        <v>89.95180722891567</v>
      </c>
      <c r="P91" s="155"/>
    </row>
    <row r="92" spans="1:16" ht="12.75">
      <c r="A92" s="235" t="s">
        <v>0</v>
      </c>
      <c r="B92" s="111"/>
      <c r="C92" s="231">
        <v>313</v>
      </c>
      <c r="D92" s="111"/>
      <c r="E92" s="230" t="s">
        <v>113</v>
      </c>
      <c r="F92" s="111"/>
      <c r="G92" s="111"/>
      <c r="H92" s="111"/>
      <c r="I92" s="111"/>
      <c r="J92" s="111"/>
      <c r="K92" s="123">
        <v>164</v>
      </c>
      <c r="L92" s="147"/>
      <c r="M92" s="123">
        <v>98.96</v>
      </c>
      <c r="N92" s="147"/>
      <c r="O92" s="123">
        <f>PRODUCT(M92/K92*100)</f>
        <v>60.34146341463414</v>
      </c>
      <c r="P92" s="284"/>
    </row>
    <row r="93" spans="1:16" ht="12.75">
      <c r="A93" s="235" t="s">
        <v>0</v>
      </c>
      <c r="B93" s="111"/>
      <c r="C93" s="235">
        <v>3132</v>
      </c>
      <c r="D93" s="111"/>
      <c r="E93" s="233" t="s">
        <v>115</v>
      </c>
      <c r="F93" s="111"/>
      <c r="G93" s="111"/>
      <c r="H93" s="111"/>
      <c r="I93" s="111"/>
      <c r="J93" s="111"/>
      <c r="K93" s="136">
        <v>149</v>
      </c>
      <c r="L93" s="111"/>
      <c r="M93" s="136">
        <v>89.18</v>
      </c>
      <c r="N93" s="111"/>
      <c r="O93" s="245">
        <f>PRODUCT(M93/K93*100)</f>
        <v>59.852348993288594</v>
      </c>
      <c r="P93" s="155"/>
    </row>
    <row r="94" spans="1:16" ht="12.75">
      <c r="A94" s="17"/>
      <c r="C94" s="17">
        <v>3133</v>
      </c>
      <c r="E94" s="115" t="s">
        <v>234</v>
      </c>
      <c r="F94" s="116"/>
      <c r="G94" s="116"/>
      <c r="H94" s="116"/>
      <c r="K94" s="46"/>
      <c r="L94" s="43">
        <v>15</v>
      </c>
      <c r="M94" s="46"/>
      <c r="N94">
        <v>9.78</v>
      </c>
      <c r="O94" s="70"/>
      <c r="P94" s="69">
        <v>65.2</v>
      </c>
    </row>
    <row r="95" spans="1:16" ht="12.75">
      <c r="A95" s="17"/>
      <c r="C95" s="17">
        <v>32</v>
      </c>
      <c r="E95" s="233" t="s">
        <v>166</v>
      </c>
      <c r="F95" s="235"/>
      <c r="G95" s="235"/>
      <c r="H95" s="235"/>
      <c r="K95" s="46"/>
      <c r="L95" s="43">
        <v>2751</v>
      </c>
      <c r="M95" s="46"/>
      <c r="N95" s="43">
        <v>2108.28</v>
      </c>
      <c r="O95" s="70"/>
      <c r="P95" s="69">
        <v>76.64</v>
      </c>
    </row>
    <row r="96" spans="1:16" ht="12.75">
      <c r="A96" s="17"/>
      <c r="C96" s="17">
        <v>321</v>
      </c>
      <c r="E96" s="233" t="s">
        <v>116</v>
      </c>
      <c r="F96" s="235"/>
      <c r="G96" s="235"/>
      <c r="H96" s="235"/>
      <c r="K96" s="46"/>
      <c r="L96" s="43">
        <v>283</v>
      </c>
      <c r="M96" s="46"/>
      <c r="N96" s="43">
        <v>526.65</v>
      </c>
      <c r="O96" s="70"/>
      <c r="P96" s="69">
        <v>186.1</v>
      </c>
    </row>
    <row r="97" spans="1:16" ht="12.75">
      <c r="A97" s="17"/>
      <c r="C97" s="17">
        <v>3211</v>
      </c>
      <c r="E97" s="233" t="s">
        <v>118</v>
      </c>
      <c r="F97" s="235"/>
      <c r="G97" s="235"/>
      <c r="H97" s="235"/>
      <c r="K97" s="46"/>
      <c r="L97" s="43">
        <v>283</v>
      </c>
      <c r="M97" s="46"/>
      <c r="N97" s="43">
        <v>526.65</v>
      </c>
      <c r="O97" s="70"/>
      <c r="P97" s="69">
        <v>186.1</v>
      </c>
    </row>
    <row r="98" spans="1:16" ht="12.75">
      <c r="A98" s="17"/>
      <c r="C98" s="17">
        <v>329</v>
      </c>
      <c r="E98" s="233" t="s">
        <v>106</v>
      </c>
      <c r="F98" s="235"/>
      <c r="G98" s="235"/>
      <c r="H98" s="235"/>
      <c r="K98" s="46"/>
      <c r="L98" s="43">
        <v>2468</v>
      </c>
      <c r="M98" s="46"/>
      <c r="N98" s="43">
        <v>1581.63</v>
      </c>
      <c r="O98" s="70"/>
      <c r="P98" s="69">
        <v>64.09</v>
      </c>
    </row>
    <row r="99" spans="1:16" ht="12.75">
      <c r="A99" s="17"/>
      <c r="C99" s="17">
        <v>3295</v>
      </c>
      <c r="E99" s="233" t="s">
        <v>235</v>
      </c>
      <c r="F99" s="235"/>
      <c r="G99" s="235"/>
      <c r="H99" s="235"/>
      <c r="K99" s="46"/>
      <c r="L99" s="43">
        <v>89</v>
      </c>
      <c r="M99" s="46"/>
      <c r="N99" s="43">
        <v>66.35</v>
      </c>
      <c r="O99" s="70"/>
      <c r="P99" s="69">
        <v>74.55</v>
      </c>
    </row>
    <row r="100" spans="1:16" ht="12.75">
      <c r="A100" s="17"/>
      <c r="C100" s="17">
        <v>3296</v>
      </c>
      <c r="E100" s="233" t="s">
        <v>236</v>
      </c>
      <c r="F100" s="235"/>
      <c r="G100" s="235"/>
      <c r="H100" s="235"/>
      <c r="K100" s="46"/>
      <c r="L100" s="43">
        <v>379</v>
      </c>
      <c r="M100" s="46"/>
      <c r="N100" s="43">
        <v>265.45</v>
      </c>
      <c r="O100" s="70"/>
      <c r="P100" s="69">
        <v>70.04</v>
      </c>
    </row>
    <row r="101" spans="1:16" ht="12.75">
      <c r="A101" s="17"/>
      <c r="C101" s="17">
        <v>3299</v>
      </c>
      <c r="E101" s="233" t="s">
        <v>106</v>
      </c>
      <c r="F101" s="235"/>
      <c r="G101" s="235"/>
      <c r="H101" s="235"/>
      <c r="I101" s="235"/>
      <c r="K101" s="46"/>
      <c r="L101" s="43">
        <v>2000</v>
      </c>
      <c r="M101" s="46"/>
      <c r="N101" s="43">
        <v>1249.83</v>
      </c>
      <c r="O101" s="70"/>
      <c r="P101" s="69">
        <v>62.49</v>
      </c>
    </row>
    <row r="102" spans="1:16" ht="12.75">
      <c r="A102" s="17"/>
      <c r="C102" s="17">
        <v>34</v>
      </c>
      <c r="E102" s="234" t="s">
        <v>237</v>
      </c>
      <c r="F102" s="152"/>
      <c r="G102" s="152"/>
      <c r="H102" s="152"/>
      <c r="K102" s="46"/>
      <c r="L102" s="43">
        <v>239</v>
      </c>
      <c r="M102" s="46"/>
      <c r="N102" s="43">
        <v>92.85</v>
      </c>
      <c r="O102" s="70"/>
      <c r="P102" s="69">
        <v>38.85</v>
      </c>
    </row>
    <row r="103" spans="1:16" ht="12.75">
      <c r="A103" s="17"/>
      <c r="C103" s="17">
        <v>343</v>
      </c>
      <c r="E103" s="234" t="s">
        <v>121</v>
      </c>
      <c r="F103" s="152"/>
      <c r="G103" s="152"/>
      <c r="K103" s="46"/>
      <c r="L103" s="43">
        <v>239</v>
      </c>
      <c r="M103" s="46"/>
      <c r="N103" s="43">
        <v>92.85</v>
      </c>
      <c r="O103" s="70"/>
      <c r="P103" s="69">
        <v>38.85</v>
      </c>
    </row>
    <row r="104" spans="1:16" ht="12.75">
      <c r="A104" s="17"/>
      <c r="C104" s="17">
        <v>3433</v>
      </c>
      <c r="E104" s="234" t="s">
        <v>238</v>
      </c>
      <c r="F104" s="152"/>
      <c r="G104" s="152"/>
      <c r="H104" s="152"/>
      <c r="K104" s="46"/>
      <c r="L104" s="43">
        <v>239</v>
      </c>
      <c r="M104" s="46"/>
      <c r="N104" s="43">
        <v>92.85</v>
      </c>
      <c r="O104" s="70"/>
      <c r="P104" s="69">
        <v>38.85</v>
      </c>
    </row>
    <row r="105" spans="1:16" ht="12.75">
      <c r="A105" s="17"/>
      <c r="C105" s="17">
        <v>4</v>
      </c>
      <c r="E105" s="233" t="s">
        <v>224</v>
      </c>
      <c r="F105" s="235"/>
      <c r="G105" s="235"/>
      <c r="H105" s="235"/>
      <c r="I105" s="235"/>
      <c r="K105" s="46"/>
      <c r="L105" s="43">
        <v>432</v>
      </c>
      <c r="M105" s="46"/>
      <c r="N105" s="43">
        <v>429.54</v>
      </c>
      <c r="O105" s="70"/>
      <c r="P105" s="69">
        <v>99.43</v>
      </c>
    </row>
    <row r="106" spans="1:16" ht="12.75">
      <c r="A106" s="17"/>
      <c r="C106" s="17">
        <v>424</v>
      </c>
      <c r="E106" s="233" t="s">
        <v>226</v>
      </c>
      <c r="F106" s="235"/>
      <c r="G106" s="235"/>
      <c r="H106" s="235"/>
      <c r="I106" s="235"/>
      <c r="K106" s="46"/>
      <c r="L106" s="43">
        <v>432</v>
      </c>
      <c r="M106" s="46"/>
      <c r="N106" s="43">
        <v>429.54</v>
      </c>
      <c r="O106" s="70"/>
      <c r="P106" s="69">
        <v>99.43</v>
      </c>
    </row>
    <row r="107" spans="1:16" ht="12.75">
      <c r="A107" s="17"/>
      <c r="C107" s="17">
        <v>4241</v>
      </c>
      <c r="E107" s="233" t="s">
        <v>226</v>
      </c>
      <c r="F107" s="235"/>
      <c r="G107" s="235"/>
      <c r="H107" s="235"/>
      <c r="K107" s="46"/>
      <c r="L107" s="43">
        <v>432</v>
      </c>
      <c r="M107" s="46"/>
      <c r="N107" s="43">
        <v>429.54</v>
      </c>
      <c r="O107" s="70"/>
      <c r="P107" s="69">
        <v>99.43</v>
      </c>
    </row>
    <row r="108" spans="1:16" ht="12.75">
      <c r="A108" s="17"/>
      <c r="C108" s="228" t="s">
        <v>239</v>
      </c>
      <c r="D108" s="229"/>
      <c r="E108" s="229"/>
      <c r="F108" s="229"/>
      <c r="G108" s="229"/>
      <c r="H108" s="229"/>
      <c r="I108" s="81"/>
      <c r="J108" s="81"/>
      <c r="K108" s="101"/>
      <c r="L108" s="102">
        <v>4511</v>
      </c>
      <c r="M108" s="101"/>
      <c r="N108" s="102">
        <v>6262.88</v>
      </c>
      <c r="O108" s="94"/>
      <c r="P108" s="95">
        <v>138.84</v>
      </c>
    </row>
    <row r="109" spans="1:16" ht="12.75">
      <c r="A109" s="17"/>
      <c r="C109" s="228" t="s">
        <v>240</v>
      </c>
      <c r="D109" s="229"/>
      <c r="E109" s="229"/>
      <c r="F109" s="229"/>
      <c r="G109" s="229"/>
      <c r="H109" s="80"/>
      <c r="I109" s="81"/>
      <c r="J109" s="81"/>
      <c r="K109" s="101"/>
      <c r="L109" s="102">
        <v>4511</v>
      </c>
      <c r="M109" s="101"/>
      <c r="N109" s="102">
        <v>6262.88</v>
      </c>
      <c r="O109" s="94"/>
      <c r="P109" s="95">
        <v>138.84</v>
      </c>
    </row>
    <row r="110" spans="1:16" ht="12.75">
      <c r="A110" s="235" t="s">
        <v>0</v>
      </c>
      <c r="B110" s="111"/>
      <c r="C110" s="231">
        <v>3</v>
      </c>
      <c r="D110" s="111"/>
      <c r="E110" s="230" t="s">
        <v>165</v>
      </c>
      <c r="F110" s="111"/>
      <c r="G110" s="111"/>
      <c r="H110" s="111"/>
      <c r="I110" s="111"/>
      <c r="J110" s="111"/>
      <c r="K110" s="123">
        <v>4511</v>
      </c>
      <c r="L110" s="147"/>
      <c r="M110" s="123">
        <v>6262.88</v>
      </c>
      <c r="N110" s="147"/>
      <c r="O110" s="123">
        <f>PRODUCT(M110/K110*100)</f>
        <v>138.835734870317</v>
      </c>
      <c r="P110" s="284"/>
    </row>
    <row r="111" spans="1:16" ht="12.75">
      <c r="A111" s="17"/>
      <c r="C111" s="18">
        <v>323</v>
      </c>
      <c r="E111" s="230" t="s">
        <v>103</v>
      </c>
      <c r="F111" s="231"/>
      <c r="G111" s="231"/>
      <c r="H111" s="231"/>
      <c r="K111" s="67"/>
      <c r="L111" s="36">
        <v>1261</v>
      </c>
      <c r="M111" s="67"/>
      <c r="N111" s="36">
        <v>1313.21</v>
      </c>
      <c r="O111" s="67"/>
      <c r="P111" s="36">
        <v>104.14</v>
      </c>
    </row>
    <row r="112" spans="1:16" ht="12.75">
      <c r="A112" s="17"/>
      <c r="C112" s="18">
        <v>3237</v>
      </c>
      <c r="E112" s="230" t="s">
        <v>104</v>
      </c>
      <c r="F112" s="231"/>
      <c r="G112" s="231"/>
      <c r="H112" s="231"/>
      <c r="K112" s="67"/>
      <c r="L112" s="36">
        <v>1261</v>
      </c>
      <c r="M112" s="67"/>
      <c r="N112" s="36">
        <v>1313.21</v>
      </c>
      <c r="O112" s="67"/>
      <c r="P112" s="36">
        <v>104.14</v>
      </c>
    </row>
    <row r="113" spans="1:16" ht="12.75">
      <c r="A113" s="17"/>
      <c r="C113" s="18">
        <v>329</v>
      </c>
      <c r="E113" s="287" t="s">
        <v>106</v>
      </c>
      <c r="F113" s="288"/>
      <c r="G113" s="288"/>
      <c r="H113" s="288"/>
      <c r="K113" s="67"/>
      <c r="L113" s="36">
        <v>3250</v>
      </c>
      <c r="M113" s="67"/>
      <c r="N113" s="36">
        <v>4949.67</v>
      </c>
      <c r="O113" s="67"/>
      <c r="P113" s="36">
        <v>152.3</v>
      </c>
    </row>
    <row r="114" spans="1:16" ht="12.75">
      <c r="A114" s="17"/>
      <c r="C114" s="18">
        <v>3299</v>
      </c>
      <c r="E114" s="287" t="s">
        <v>106</v>
      </c>
      <c r="F114" s="288"/>
      <c r="G114" s="288"/>
      <c r="H114" s="288"/>
      <c r="K114" s="67"/>
      <c r="L114" s="36">
        <v>3250</v>
      </c>
      <c r="M114" s="67"/>
      <c r="N114" s="36">
        <v>4949.67</v>
      </c>
      <c r="O114" s="67"/>
      <c r="P114" s="36">
        <v>152.3</v>
      </c>
    </row>
    <row r="115" spans="1:16" ht="12.75">
      <c r="A115" s="17"/>
      <c r="C115" s="292" t="s">
        <v>241</v>
      </c>
      <c r="D115" s="293"/>
      <c r="E115" s="293"/>
      <c r="F115" s="293"/>
      <c r="G115" s="293"/>
      <c r="H115" s="103"/>
      <c r="I115" s="81"/>
      <c r="J115" s="81"/>
      <c r="K115" s="82"/>
      <c r="L115" s="83">
        <v>730</v>
      </c>
      <c r="M115" s="82"/>
      <c r="N115" s="83">
        <v>0</v>
      </c>
      <c r="O115" s="82"/>
      <c r="P115" s="83">
        <v>0</v>
      </c>
    </row>
    <row r="116" spans="1:16" ht="12.75">
      <c r="A116" s="17"/>
      <c r="C116" s="292" t="s">
        <v>242</v>
      </c>
      <c r="D116" s="293"/>
      <c r="E116" s="293"/>
      <c r="F116" s="293"/>
      <c r="G116" s="293"/>
      <c r="H116" s="103"/>
      <c r="I116" s="81"/>
      <c r="J116" s="81"/>
      <c r="K116" s="82"/>
      <c r="L116" s="83">
        <v>730</v>
      </c>
      <c r="M116" s="82"/>
      <c r="N116" s="83">
        <v>0</v>
      </c>
      <c r="O116" s="82"/>
      <c r="P116" s="83">
        <v>0</v>
      </c>
    </row>
    <row r="117" spans="1:16" ht="12.75">
      <c r="A117" s="231" t="s">
        <v>0</v>
      </c>
      <c r="B117" s="111"/>
      <c r="C117" s="235">
        <v>4</v>
      </c>
      <c r="D117" s="111"/>
      <c r="E117" s="233" t="s">
        <v>224</v>
      </c>
      <c r="F117" s="111"/>
      <c r="G117" s="111"/>
      <c r="H117" s="111"/>
      <c r="I117" s="111"/>
      <c r="J117" s="111"/>
      <c r="K117" s="245">
        <v>730</v>
      </c>
      <c r="L117" s="148"/>
      <c r="M117" s="245">
        <v>0</v>
      </c>
      <c r="N117" s="148"/>
      <c r="O117" s="245">
        <v>0</v>
      </c>
      <c r="P117" s="155"/>
    </row>
    <row r="118" spans="1:16" ht="12.75">
      <c r="A118" s="18"/>
      <c r="C118" s="17">
        <v>422</v>
      </c>
      <c r="E118" s="233" t="s">
        <v>132</v>
      </c>
      <c r="F118" s="235"/>
      <c r="G118" s="235"/>
      <c r="H118" s="235"/>
      <c r="K118" s="70"/>
      <c r="L118" s="69">
        <v>730</v>
      </c>
      <c r="M118" s="70"/>
      <c r="N118" s="69">
        <v>0</v>
      </c>
      <c r="O118" s="70"/>
      <c r="P118" s="69">
        <v>0</v>
      </c>
    </row>
    <row r="119" spans="1:16" ht="12.75">
      <c r="A119" s="18"/>
      <c r="C119" s="17">
        <v>4227</v>
      </c>
      <c r="E119" s="115" t="s">
        <v>228</v>
      </c>
      <c r="F119" s="116"/>
      <c r="G119" s="116"/>
      <c r="H119" s="116"/>
      <c r="K119" s="70"/>
      <c r="L119" s="69">
        <v>730</v>
      </c>
      <c r="M119" s="70"/>
      <c r="N119" s="69">
        <v>0</v>
      </c>
      <c r="O119" s="70"/>
      <c r="P119" s="69">
        <v>0</v>
      </c>
    </row>
    <row r="120" spans="1:16" ht="12.75">
      <c r="A120" s="231" t="s">
        <v>0</v>
      </c>
      <c r="B120" s="111"/>
      <c r="C120" s="232" t="s">
        <v>243</v>
      </c>
      <c r="D120" s="243"/>
      <c r="E120" s="243"/>
      <c r="F120" s="243"/>
      <c r="G120" s="243"/>
      <c r="H120" s="243"/>
      <c r="I120" s="243"/>
      <c r="J120" s="243"/>
      <c r="K120" s="242">
        <v>3214</v>
      </c>
      <c r="L120" s="243"/>
      <c r="M120" s="242">
        <f>SUM(M121)</f>
        <v>2991.5</v>
      </c>
      <c r="N120" s="243"/>
      <c r="O120" s="242">
        <f>PRODUCT(M120/K120*100)</f>
        <v>93.07716241443684</v>
      </c>
      <c r="P120" s="244"/>
    </row>
    <row r="121" spans="1:16" ht="12.75">
      <c r="A121" s="231" t="s">
        <v>0</v>
      </c>
      <c r="B121" s="111"/>
      <c r="C121" s="232" t="s">
        <v>232</v>
      </c>
      <c r="D121" s="232"/>
      <c r="E121" s="232"/>
      <c r="F121" s="232"/>
      <c r="G121" s="107"/>
      <c r="H121" s="107"/>
      <c r="I121" s="107"/>
      <c r="J121" s="107"/>
      <c r="K121" s="242">
        <v>3214</v>
      </c>
      <c r="L121" s="243"/>
      <c r="M121" s="242">
        <v>2991.5</v>
      </c>
      <c r="N121" s="243"/>
      <c r="O121" s="165">
        <f>PRODUCT(M121/K121*100)</f>
        <v>93.07716241443684</v>
      </c>
      <c r="P121" s="166"/>
    </row>
    <row r="122" spans="1:16" ht="12.75">
      <c r="A122" s="18"/>
      <c r="C122" s="35">
        <v>3</v>
      </c>
      <c r="D122" s="79"/>
      <c r="E122" s="79" t="s">
        <v>165</v>
      </c>
      <c r="F122" s="79"/>
      <c r="G122" s="79"/>
      <c r="H122" s="79"/>
      <c r="I122" s="79"/>
      <c r="J122" s="79"/>
      <c r="K122" s="67"/>
      <c r="L122" s="104">
        <v>3214</v>
      </c>
      <c r="M122" s="67"/>
      <c r="N122" s="104">
        <v>2991.5</v>
      </c>
      <c r="O122" s="70"/>
      <c r="P122" s="69">
        <v>93.08</v>
      </c>
    </row>
    <row r="123" spans="1:16" ht="12.75">
      <c r="A123" s="231" t="s">
        <v>0</v>
      </c>
      <c r="B123" s="111"/>
      <c r="C123" s="235">
        <v>372</v>
      </c>
      <c r="D123" s="135"/>
      <c r="E123" s="233" t="s">
        <v>245</v>
      </c>
      <c r="F123" s="233"/>
      <c r="G123" s="233"/>
      <c r="H123" s="233"/>
      <c r="K123" s="245">
        <v>3214</v>
      </c>
      <c r="L123" s="135"/>
      <c r="M123" s="245">
        <v>2991.5</v>
      </c>
      <c r="N123" s="135"/>
      <c r="O123" s="245">
        <f>PRODUCT(M123/K123*100)</f>
        <v>93.07716241443684</v>
      </c>
      <c r="P123" s="155"/>
    </row>
    <row r="124" spans="1:16" ht="12.75">
      <c r="A124" s="18"/>
      <c r="C124" s="17">
        <v>3721</v>
      </c>
      <c r="D124" s="68"/>
      <c r="E124" s="115" t="s">
        <v>244</v>
      </c>
      <c r="F124" s="115"/>
      <c r="G124" s="115"/>
      <c r="H124" s="115"/>
      <c r="K124" s="70"/>
      <c r="L124" s="71">
        <v>3214</v>
      </c>
      <c r="M124" s="70"/>
      <c r="N124" s="71">
        <v>2991.5</v>
      </c>
      <c r="O124" s="70"/>
      <c r="P124" s="69">
        <v>93.08</v>
      </c>
    </row>
    <row r="125" spans="1:16" s="19" customFormat="1" ht="18" customHeight="1">
      <c r="A125" s="296"/>
      <c r="B125" s="296"/>
      <c r="C125" s="225" t="s">
        <v>246</v>
      </c>
      <c r="D125" s="225"/>
      <c r="E125" s="225"/>
      <c r="F125" s="225"/>
      <c r="G125" s="225"/>
      <c r="H125" s="225"/>
      <c r="I125" s="225"/>
      <c r="J125" s="225"/>
      <c r="K125" s="294">
        <v>2722</v>
      </c>
      <c r="L125" s="294"/>
      <c r="M125" s="294">
        <v>0</v>
      </c>
      <c r="N125" s="294"/>
      <c r="O125" s="294">
        <f>PRODUCT(M125/K125*100)</f>
        <v>0</v>
      </c>
      <c r="P125" s="294"/>
    </row>
    <row r="126" spans="1:16" s="19" customFormat="1" ht="17.25" customHeight="1">
      <c r="A126" s="84"/>
      <c r="B126" s="84"/>
      <c r="C126" s="225" t="s">
        <v>232</v>
      </c>
      <c r="D126" s="225"/>
      <c r="E126" s="225"/>
      <c r="F126" s="225"/>
      <c r="G126" s="225"/>
      <c r="H126" s="225"/>
      <c r="I126" s="85"/>
      <c r="J126" s="85"/>
      <c r="K126" s="108"/>
      <c r="L126" s="108">
        <v>2722</v>
      </c>
      <c r="M126" s="108"/>
      <c r="N126" s="108">
        <v>0</v>
      </c>
      <c r="O126" s="108"/>
      <c r="P126" s="108">
        <v>0</v>
      </c>
    </row>
    <row r="127" spans="1:16" s="19" customFormat="1" ht="12.75">
      <c r="A127" s="84"/>
      <c r="B127" s="84"/>
      <c r="C127" s="105">
        <v>4</v>
      </c>
      <c r="D127" s="226" t="s">
        <v>224</v>
      </c>
      <c r="E127" s="227"/>
      <c r="F127" s="227"/>
      <c r="G127" s="227"/>
      <c r="H127" s="227"/>
      <c r="I127" s="105"/>
      <c r="J127" s="105"/>
      <c r="K127" s="106"/>
      <c r="L127" s="106">
        <v>2722</v>
      </c>
      <c r="M127" s="106"/>
      <c r="N127" s="106">
        <v>0</v>
      </c>
      <c r="O127" s="106"/>
      <c r="P127" s="106">
        <v>0</v>
      </c>
    </row>
    <row r="128" spans="1:16" s="19" customFormat="1" ht="12.75" customHeight="1">
      <c r="A128" s="84"/>
      <c r="B128" s="84"/>
      <c r="C128" s="105">
        <v>422</v>
      </c>
      <c r="D128" s="224" t="s">
        <v>132</v>
      </c>
      <c r="E128" s="224"/>
      <c r="F128" s="224"/>
      <c r="G128" s="224"/>
      <c r="H128" s="224"/>
      <c r="I128" s="105"/>
      <c r="J128" s="105"/>
      <c r="K128" s="106"/>
      <c r="L128" s="106">
        <v>2257</v>
      </c>
      <c r="M128" s="106"/>
      <c r="N128" s="106">
        <v>0</v>
      </c>
      <c r="O128" s="106"/>
      <c r="P128" s="106">
        <v>0</v>
      </c>
    </row>
    <row r="129" spans="1:16" s="19" customFormat="1" ht="12.75">
      <c r="A129" s="84"/>
      <c r="B129" s="84"/>
      <c r="C129" s="105">
        <v>4221</v>
      </c>
      <c r="D129" s="224" t="s">
        <v>146</v>
      </c>
      <c r="E129" s="224"/>
      <c r="F129" s="224"/>
      <c r="G129" s="224"/>
      <c r="H129" s="224"/>
      <c r="I129" s="105"/>
      <c r="J129" s="105"/>
      <c r="K129" s="106"/>
      <c r="L129" s="106">
        <v>1394</v>
      </c>
      <c r="M129" s="106"/>
      <c r="N129" s="106">
        <v>0</v>
      </c>
      <c r="O129" s="106"/>
      <c r="P129" s="106">
        <v>0</v>
      </c>
    </row>
    <row r="130" spans="1:16" s="19" customFormat="1" ht="12.75" customHeight="1">
      <c r="A130" s="84"/>
      <c r="B130" s="84"/>
      <c r="C130" s="105">
        <v>4227</v>
      </c>
      <c r="D130" s="224" t="s">
        <v>228</v>
      </c>
      <c r="E130" s="224"/>
      <c r="F130" s="224"/>
      <c r="G130" s="224"/>
      <c r="H130" s="224"/>
      <c r="I130" s="224"/>
      <c r="J130" s="105"/>
      <c r="K130" s="106"/>
      <c r="L130" s="106">
        <v>863</v>
      </c>
      <c r="M130" s="106"/>
      <c r="N130" s="106">
        <v>0</v>
      </c>
      <c r="O130" s="106"/>
      <c r="P130" s="106">
        <v>0</v>
      </c>
    </row>
    <row r="131" spans="1:16" s="19" customFormat="1" ht="12.75">
      <c r="A131" s="84"/>
      <c r="B131" s="84"/>
      <c r="C131" s="105">
        <v>424</v>
      </c>
      <c r="D131" s="224" t="s">
        <v>247</v>
      </c>
      <c r="E131" s="224"/>
      <c r="F131" s="224"/>
      <c r="G131" s="224"/>
      <c r="H131" s="224"/>
      <c r="I131" s="105"/>
      <c r="J131" s="105"/>
      <c r="K131" s="106"/>
      <c r="L131" s="106">
        <v>465</v>
      </c>
      <c r="M131" s="106"/>
      <c r="N131" s="106">
        <v>0</v>
      </c>
      <c r="O131" s="106"/>
      <c r="P131" s="106">
        <v>0</v>
      </c>
    </row>
    <row r="132" spans="1:16" s="19" customFormat="1" ht="12.75">
      <c r="A132" s="84"/>
      <c r="B132" s="84"/>
      <c r="C132" s="105">
        <v>4241</v>
      </c>
      <c r="D132" s="224" t="s">
        <v>226</v>
      </c>
      <c r="E132" s="224"/>
      <c r="F132" s="224"/>
      <c r="G132" s="224"/>
      <c r="H132" s="224"/>
      <c r="I132" s="105"/>
      <c r="J132" s="105"/>
      <c r="K132" s="106"/>
      <c r="L132" s="106">
        <v>465</v>
      </c>
      <c r="M132" s="106"/>
      <c r="N132" s="106">
        <v>0</v>
      </c>
      <c r="O132" s="106"/>
      <c r="P132" s="106">
        <v>0</v>
      </c>
    </row>
    <row r="133" spans="1:16" s="19" customFormat="1" ht="12.75">
      <c r="A133" s="84"/>
      <c r="B133" s="84"/>
      <c r="C133" s="225" t="s">
        <v>248</v>
      </c>
      <c r="D133" s="225"/>
      <c r="E133" s="225"/>
      <c r="F133" s="225"/>
      <c r="G133" s="225"/>
      <c r="H133" s="225"/>
      <c r="I133" s="85"/>
      <c r="J133" s="85"/>
      <c r="K133" s="108"/>
      <c r="L133" s="108">
        <v>4994</v>
      </c>
      <c r="M133" s="108"/>
      <c r="N133" s="108">
        <v>4082.72</v>
      </c>
      <c r="O133" s="108"/>
      <c r="P133" s="108">
        <v>81.75</v>
      </c>
    </row>
    <row r="134" spans="1:16" s="19" customFormat="1" ht="12.75">
      <c r="A134" s="84"/>
      <c r="B134" s="84"/>
      <c r="C134" s="225" t="s">
        <v>249</v>
      </c>
      <c r="D134" s="225"/>
      <c r="E134" s="225"/>
      <c r="F134" s="225"/>
      <c r="G134" s="225"/>
      <c r="H134" s="225"/>
      <c r="I134" s="85"/>
      <c r="J134" s="85"/>
      <c r="K134" s="108"/>
      <c r="L134" s="108">
        <v>4994</v>
      </c>
      <c r="M134" s="108"/>
      <c r="N134" s="108">
        <v>4082.72</v>
      </c>
      <c r="O134" s="108"/>
      <c r="P134" s="108">
        <v>81.75</v>
      </c>
    </row>
    <row r="135" spans="1:16" s="110" customFormat="1" ht="12.75">
      <c r="A135" s="109"/>
      <c r="B135" s="109"/>
      <c r="C135" s="105">
        <v>3</v>
      </c>
      <c r="D135" s="224" t="s">
        <v>165</v>
      </c>
      <c r="E135" s="224"/>
      <c r="F135" s="224"/>
      <c r="G135" s="224"/>
      <c r="H135" s="105"/>
      <c r="I135" s="105"/>
      <c r="J135" s="105"/>
      <c r="K135" s="106"/>
      <c r="L135" s="106">
        <v>4994</v>
      </c>
      <c r="M135" s="106"/>
      <c r="N135" s="106">
        <v>4082.72</v>
      </c>
      <c r="O135" s="106"/>
      <c r="P135" s="106">
        <v>81.75</v>
      </c>
    </row>
    <row r="136" spans="1:16" s="110" customFormat="1" ht="12.75">
      <c r="A136" s="109"/>
      <c r="B136" s="109"/>
      <c r="C136" s="105">
        <v>31</v>
      </c>
      <c r="D136" s="224" t="s">
        <v>250</v>
      </c>
      <c r="E136" s="224"/>
      <c r="F136" s="224"/>
      <c r="G136" s="224"/>
      <c r="H136" s="105"/>
      <c r="I136" s="105"/>
      <c r="J136" s="105"/>
      <c r="K136" s="106"/>
      <c r="L136" s="106">
        <v>4994</v>
      </c>
      <c r="M136" s="106"/>
      <c r="N136" s="106">
        <v>4082.72</v>
      </c>
      <c r="O136" s="106"/>
      <c r="P136" s="106">
        <v>81.75</v>
      </c>
    </row>
    <row r="137" spans="1:16" s="110" customFormat="1" ht="12.75">
      <c r="A137" s="109"/>
      <c r="B137" s="109"/>
      <c r="C137" s="105">
        <v>3111</v>
      </c>
      <c r="D137" s="224" t="s">
        <v>111</v>
      </c>
      <c r="E137" s="224"/>
      <c r="F137" s="224"/>
      <c r="G137" s="224"/>
      <c r="H137" s="105"/>
      <c r="I137" s="105"/>
      <c r="J137" s="105"/>
      <c r="K137" s="106"/>
      <c r="L137" s="106">
        <v>4144</v>
      </c>
      <c r="M137" s="106"/>
      <c r="N137" s="106">
        <v>3504.47</v>
      </c>
      <c r="O137" s="106"/>
      <c r="P137" s="106">
        <v>84.57</v>
      </c>
    </row>
    <row r="138" spans="1:16" s="110" customFormat="1" ht="12.75">
      <c r="A138" s="109"/>
      <c r="B138" s="109"/>
      <c r="C138" s="105">
        <v>3121</v>
      </c>
      <c r="D138" s="224" t="s">
        <v>134</v>
      </c>
      <c r="E138" s="224"/>
      <c r="F138" s="224"/>
      <c r="G138" s="224"/>
      <c r="H138" s="105"/>
      <c r="I138" s="105"/>
      <c r="J138" s="105"/>
      <c r="K138" s="106"/>
      <c r="L138" s="106">
        <v>166</v>
      </c>
      <c r="M138" s="106"/>
      <c r="N138" s="106">
        <v>0</v>
      </c>
      <c r="O138" s="106"/>
      <c r="P138" s="106">
        <v>0</v>
      </c>
    </row>
    <row r="139" spans="1:16" s="19" customFormat="1" ht="12.75" customHeight="1">
      <c r="A139" s="84"/>
      <c r="B139" s="84"/>
      <c r="C139" s="105">
        <v>3132</v>
      </c>
      <c r="D139" s="224" t="s">
        <v>115</v>
      </c>
      <c r="E139" s="224"/>
      <c r="F139" s="224"/>
      <c r="G139" s="224"/>
      <c r="H139" s="224"/>
      <c r="I139" s="224"/>
      <c r="J139" s="224"/>
      <c r="K139" s="106"/>
      <c r="L139" s="106">
        <v>684</v>
      </c>
      <c r="M139" s="106"/>
      <c r="N139" s="106">
        <v>578.25</v>
      </c>
      <c r="O139" s="106"/>
      <c r="P139" s="106">
        <v>84.54</v>
      </c>
    </row>
    <row r="140" spans="1:16" s="19" customFormat="1" ht="12.75" customHeight="1">
      <c r="A140" s="84"/>
      <c r="B140" s="84"/>
      <c r="C140" s="225" t="s">
        <v>251</v>
      </c>
      <c r="D140" s="225"/>
      <c r="E140" s="225"/>
      <c r="F140" s="225"/>
      <c r="G140" s="225"/>
      <c r="H140" s="225"/>
      <c r="I140" s="85"/>
      <c r="J140" s="85"/>
      <c r="K140" s="108"/>
      <c r="L140" s="108">
        <v>9942</v>
      </c>
      <c r="M140" s="108"/>
      <c r="N140" s="108">
        <v>7952.43</v>
      </c>
      <c r="O140" s="108"/>
      <c r="P140" s="108">
        <v>79.99</v>
      </c>
    </row>
    <row r="141" spans="1:16" s="19" customFormat="1" ht="12.75" customHeight="1">
      <c r="A141" s="84"/>
      <c r="B141" s="84"/>
      <c r="C141" s="225" t="s">
        <v>232</v>
      </c>
      <c r="D141" s="225"/>
      <c r="E141" s="225"/>
      <c r="F141" s="225"/>
      <c r="G141" s="225"/>
      <c r="H141" s="225"/>
      <c r="I141" s="85"/>
      <c r="J141" s="85"/>
      <c r="K141" s="108"/>
      <c r="L141" s="108">
        <v>9942</v>
      </c>
      <c r="M141" s="108"/>
      <c r="N141" s="108">
        <v>7952.43</v>
      </c>
      <c r="O141" s="108"/>
      <c r="P141" s="108">
        <v>79.99</v>
      </c>
    </row>
    <row r="142" spans="1:16" s="19" customFormat="1" ht="12.75" customHeight="1">
      <c r="A142" s="84"/>
      <c r="B142" s="84"/>
      <c r="C142" s="105">
        <v>3</v>
      </c>
      <c r="D142" s="224" t="s">
        <v>165</v>
      </c>
      <c r="E142" s="224"/>
      <c r="F142" s="224"/>
      <c r="G142" s="224"/>
      <c r="H142" s="105"/>
      <c r="I142" s="105"/>
      <c r="J142" s="105"/>
      <c r="K142" s="106"/>
      <c r="L142" s="106">
        <v>9942</v>
      </c>
      <c r="M142" s="106"/>
      <c r="N142" s="106">
        <v>7952.43</v>
      </c>
      <c r="O142" s="106"/>
      <c r="P142" s="106">
        <v>79.99</v>
      </c>
    </row>
    <row r="143" spans="1:16" s="19" customFormat="1" ht="12.75" customHeight="1">
      <c r="A143" s="84"/>
      <c r="B143" s="84"/>
      <c r="C143" s="105">
        <v>32</v>
      </c>
      <c r="D143" s="224" t="s">
        <v>166</v>
      </c>
      <c r="E143" s="224"/>
      <c r="F143" s="224"/>
      <c r="G143" s="224"/>
      <c r="H143" s="105"/>
      <c r="I143" s="105"/>
      <c r="J143" s="105"/>
      <c r="K143" s="106"/>
      <c r="L143" s="106">
        <v>9942</v>
      </c>
      <c r="M143" s="106"/>
      <c r="N143" s="106">
        <v>7952.43</v>
      </c>
      <c r="O143" s="106"/>
      <c r="P143" s="106">
        <v>79.99</v>
      </c>
    </row>
    <row r="144" spans="1:16" s="19" customFormat="1" ht="12.75" customHeight="1">
      <c r="A144" s="84"/>
      <c r="B144" s="84"/>
      <c r="C144" s="105">
        <v>323</v>
      </c>
      <c r="D144" s="224" t="s">
        <v>103</v>
      </c>
      <c r="E144" s="224"/>
      <c r="F144" s="224"/>
      <c r="G144" s="105"/>
      <c r="H144" s="105"/>
      <c r="I144" s="105"/>
      <c r="J144" s="105"/>
      <c r="K144" s="106"/>
      <c r="L144" s="106">
        <v>9942</v>
      </c>
      <c r="M144" s="106"/>
      <c r="N144" s="106">
        <v>7952.43</v>
      </c>
      <c r="O144" s="106"/>
      <c r="P144" s="106">
        <v>79.99</v>
      </c>
    </row>
    <row r="145" spans="1:16" s="19" customFormat="1" ht="12.75" customHeight="1">
      <c r="A145" s="84"/>
      <c r="B145" s="84"/>
      <c r="C145" s="105">
        <v>3235</v>
      </c>
      <c r="D145" s="224" t="s">
        <v>252</v>
      </c>
      <c r="E145" s="224"/>
      <c r="F145" s="224"/>
      <c r="G145" s="105"/>
      <c r="H145" s="105"/>
      <c r="I145" s="105"/>
      <c r="J145" s="105"/>
      <c r="K145" s="106"/>
      <c r="L145" s="106">
        <v>7953</v>
      </c>
      <c r="M145" s="106"/>
      <c r="N145" s="106">
        <v>7952.43</v>
      </c>
      <c r="O145" s="106"/>
      <c r="P145" s="106">
        <v>79.99</v>
      </c>
    </row>
    <row r="146" spans="1:16" s="19" customFormat="1" ht="12.75" customHeight="1">
      <c r="A146" s="84"/>
      <c r="B146" s="84"/>
      <c r="C146" s="105">
        <v>3237</v>
      </c>
      <c r="D146" s="224" t="s">
        <v>104</v>
      </c>
      <c r="E146" s="224"/>
      <c r="F146" s="224"/>
      <c r="G146" s="224"/>
      <c r="H146" s="105"/>
      <c r="I146" s="105"/>
      <c r="J146" s="105"/>
      <c r="K146" s="106"/>
      <c r="L146" s="106">
        <v>1989</v>
      </c>
      <c r="M146" s="106"/>
      <c r="N146" s="106">
        <v>0</v>
      </c>
      <c r="O146" s="106"/>
      <c r="P146" s="106">
        <v>0</v>
      </c>
    </row>
    <row r="147" spans="1:16" s="19" customFormat="1" ht="12.75" customHeight="1">
      <c r="A147" s="84"/>
      <c r="B147" s="84"/>
      <c r="C147" s="225" t="s">
        <v>253</v>
      </c>
      <c r="D147" s="225"/>
      <c r="E147" s="225"/>
      <c r="F147" s="225"/>
      <c r="G147" s="225"/>
      <c r="H147" s="225"/>
      <c r="I147" s="93"/>
      <c r="J147" s="93"/>
      <c r="K147" s="108"/>
      <c r="L147" s="108">
        <v>406</v>
      </c>
      <c r="M147" s="108"/>
      <c r="N147" s="108">
        <v>0</v>
      </c>
      <c r="O147" s="108"/>
      <c r="P147" s="108">
        <v>0</v>
      </c>
    </row>
    <row r="148" spans="1:16" s="19" customFormat="1" ht="12.75" customHeight="1">
      <c r="A148" s="84"/>
      <c r="B148" s="84"/>
      <c r="C148" s="225" t="s">
        <v>254</v>
      </c>
      <c r="D148" s="225"/>
      <c r="E148" s="225"/>
      <c r="F148" s="225"/>
      <c r="G148" s="225"/>
      <c r="H148" s="225"/>
      <c r="I148" s="93"/>
      <c r="J148" s="93"/>
      <c r="K148" s="108"/>
      <c r="L148" s="108">
        <v>406</v>
      </c>
      <c r="M148" s="108"/>
      <c r="N148" s="108">
        <v>0</v>
      </c>
      <c r="O148" s="108"/>
      <c r="P148" s="108">
        <v>0</v>
      </c>
    </row>
    <row r="149" spans="1:16" s="19" customFormat="1" ht="12.75" customHeight="1">
      <c r="A149" s="84"/>
      <c r="B149" s="84"/>
      <c r="C149" s="105">
        <v>38</v>
      </c>
      <c r="D149" s="224" t="s">
        <v>255</v>
      </c>
      <c r="E149" s="224"/>
      <c r="F149" s="224"/>
      <c r="G149" s="105"/>
      <c r="H149" s="105"/>
      <c r="I149" s="105"/>
      <c r="J149" s="105"/>
      <c r="K149" s="106"/>
      <c r="L149" s="106">
        <v>406</v>
      </c>
      <c r="M149" s="106"/>
      <c r="N149" s="106">
        <v>0</v>
      </c>
      <c r="O149" s="106"/>
      <c r="P149" s="106">
        <v>0</v>
      </c>
    </row>
    <row r="150" spans="1:16" s="19" customFormat="1" ht="12.75" customHeight="1">
      <c r="A150" s="84"/>
      <c r="B150" s="84"/>
      <c r="C150" s="105">
        <v>381</v>
      </c>
      <c r="D150" s="227" t="s">
        <v>256</v>
      </c>
      <c r="E150" s="227"/>
      <c r="F150" s="227"/>
      <c r="G150" s="227"/>
      <c r="H150" s="105"/>
      <c r="I150" s="105"/>
      <c r="J150" s="105"/>
      <c r="K150" s="106"/>
      <c r="L150" s="106">
        <v>406</v>
      </c>
      <c r="M150" s="106"/>
      <c r="N150" s="106">
        <v>0</v>
      </c>
      <c r="O150" s="106"/>
      <c r="P150" s="106">
        <v>0</v>
      </c>
    </row>
    <row r="151" spans="1:16" s="19" customFormat="1" ht="12.75" customHeight="1">
      <c r="A151" s="84"/>
      <c r="B151" s="84"/>
      <c r="C151" s="105">
        <v>3812</v>
      </c>
      <c r="D151" s="224" t="s">
        <v>257</v>
      </c>
      <c r="E151" s="224"/>
      <c r="F151" s="224"/>
      <c r="G151" s="224"/>
      <c r="H151" s="105"/>
      <c r="I151" s="105"/>
      <c r="J151" s="105"/>
      <c r="K151" s="106"/>
      <c r="L151" s="106">
        <v>406</v>
      </c>
      <c r="M151" s="106"/>
      <c r="N151" s="106">
        <v>0</v>
      </c>
      <c r="O151" s="106"/>
      <c r="P151" s="106"/>
    </row>
    <row r="152" spans="1:16" ht="25.5" customHeight="1">
      <c r="A152" s="235"/>
      <c r="B152" s="111"/>
      <c r="C152" s="261">
        <v>1007</v>
      </c>
      <c r="D152" s="261"/>
      <c r="E152" s="225" t="s">
        <v>259</v>
      </c>
      <c r="F152" s="225"/>
      <c r="G152" s="225"/>
      <c r="H152" s="225"/>
      <c r="I152" s="225"/>
      <c r="J152" s="225"/>
      <c r="K152" s="262">
        <f>SUM(K153)</f>
        <v>911553</v>
      </c>
      <c r="L152" s="164"/>
      <c r="M152" s="262">
        <f>SUM(M153)</f>
        <v>508130.93999999994</v>
      </c>
      <c r="N152" s="164"/>
      <c r="O152" s="294">
        <f aca="true" t="shared" si="5" ref="O152:O164">PRODUCT(M152/K152*100)</f>
        <v>55.74343345916254</v>
      </c>
      <c r="P152" s="295"/>
    </row>
    <row r="153" spans="1:16" ht="27" customHeight="1">
      <c r="A153" s="235" t="s">
        <v>0</v>
      </c>
      <c r="B153" s="111"/>
      <c r="C153" s="232" t="s">
        <v>167</v>
      </c>
      <c r="D153" s="232"/>
      <c r="E153" s="225" t="s">
        <v>168</v>
      </c>
      <c r="F153" s="225"/>
      <c r="G153" s="225"/>
      <c r="H153" s="225"/>
      <c r="I153" s="225"/>
      <c r="J153" s="225"/>
      <c r="K153" s="242">
        <f>SUM(K156+K159+K161+K163+K165)</f>
        <v>911553</v>
      </c>
      <c r="L153" s="265"/>
      <c r="M153" s="242">
        <f>SUM(M156+M159+M161+M163+M165)</f>
        <v>508130.93999999994</v>
      </c>
      <c r="N153" s="265"/>
      <c r="O153" s="294">
        <f t="shared" si="5"/>
        <v>55.74343345916254</v>
      </c>
      <c r="P153" s="295"/>
    </row>
    <row r="154" spans="1:16" ht="12.75">
      <c r="A154" s="235" t="s">
        <v>0</v>
      </c>
      <c r="B154" s="111"/>
      <c r="C154" s="266" t="s">
        <v>155</v>
      </c>
      <c r="D154" s="266"/>
      <c r="E154" s="266"/>
      <c r="F154" s="266"/>
      <c r="G154" s="266"/>
      <c r="H154" s="266"/>
      <c r="I154" s="266"/>
      <c r="J154" s="266"/>
      <c r="K154" s="273">
        <f>SUM(K156+K159+K161+K163+K165)</f>
        <v>911553</v>
      </c>
      <c r="L154" s="274"/>
      <c r="M154" s="273">
        <f>SUM(M156+M159+M161+M163+M165)</f>
        <v>508130.93999999994</v>
      </c>
      <c r="N154" s="274"/>
      <c r="O154" s="297">
        <f t="shared" si="5"/>
        <v>55.74343345916254</v>
      </c>
      <c r="P154" s="298"/>
    </row>
    <row r="155" spans="1:16" ht="12.75">
      <c r="A155" s="231" t="s">
        <v>0</v>
      </c>
      <c r="B155" s="111"/>
      <c r="C155" s="266" t="s">
        <v>258</v>
      </c>
      <c r="D155" s="266"/>
      <c r="E155" s="266"/>
      <c r="F155" s="266"/>
      <c r="G155" s="266"/>
      <c r="H155" s="266"/>
      <c r="I155" s="266"/>
      <c r="J155" s="266"/>
      <c r="K155" s="273">
        <f>SUM(K156+K159+K161+K163+K165)</f>
        <v>911553</v>
      </c>
      <c r="L155" s="274"/>
      <c r="M155" s="273">
        <f>SUM(M156+M159+M161+M163+M165)</f>
        <v>508130.93999999994</v>
      </c>
      <c r="N155" s="274"/>
      <c r="O155" s="297">
        <f t="shared" si="5"/>
        <v>55.74343345916254</v>
      </c>
      <c r="P155" s="298"/>
    </row>
    <row r="156" spans="1:16" ht="12.75">
      <c r="A156" s="235" t="s">
        <v>0</v>
      </c>
      <c r="B156" s="111"/>
      <c r="C156" s="231" t="s">
        <v>108</v>
      </c>
      <c r="D156" s="231"/>
      <c r="E156" s="231" t="s">
        <v>109</v>
      </c>
      <c r="F156" s="231"/>
      <c r="G156" s="231"/>
      <c r="H156" s="231"/>
      <c r="I156" s="231"/>
      <c r="J156" s="231"/>
      <c r="K156" s="123">
        <v>750134</v>
      </c>
      <c r="L156" s="147"/>
      <c r="M156" s="123">
        <v>416571.42</v>
      </c>
      <c r="N156" s="147"/>
      <c r="O156" s="301">
        <f t="shared" si="5"/>
        <v>55.53293411577131</v>
      </c>
      <c r="P156" s="302"/>
    </row>
    <row r="157" spans="1:16" ht="12.75">
      <c r="A157" s="235" t="s">
        <v>0</v>
      </c>
      <c r="B157" s="111"/>
      <c r="C157" s="235" t="s">
        <v>110</v>
      </c>
      <c r="D157" s="235"/>
      <c r="E157" s="235" t="s">
        <v>111</v>
      </c>
      <c r="F157" s="235"/>
      <c r="G157" s="235"/>
      <c r="H157" s="235"/>
      <c r="I157" s="235"/>
      <c r="J157" s="235"/>
      <c r="K157" s="245">
        <v>735234</v>
      </c>
      <c r="L157" s="148"/>
      <c r="M157" s="245">
        <v>405638.55</v>
      </c>
      <c r="N157" s="148"/>
      <c r="O157" s="299">
        <f t="shared" si="5"/>
        <v>55.17135360987114</v>
      </c>
      <c r="P157" s="300"/>
    </row>
    <row r="158" spans="1:16" ht="12.75">
      <c r="A158" s="235" t="s">
        <v>0</v>
      </c>
      <c r="B158" s="111"/>
      <c r="C158" s="235">
        <v>3113</v>
      </c>
      <c r="D158" s="235"/>
      <c r="E158" s="233" t="s">
        <v>169</v>
      </c>
      <c r="F158" s="235"/>
      <c r="G158" s="235"/>
      <c r="H158" s="235"/>
      <c r="I158" s="235"/>
      <c r="J158" s="235"/>
      <c r="K158" s="245">
        <v>14900</v>
      </c>
      <c r="L158" s="148"/>
      <c r="M158" s="245">
        <v>10932.87</v>
      </c>
      <c r="N158" s="148"/>
      <c r="O158" s="299">
        <f t="shared" si="5"/>
        <v>73.37496644295302</v>
      </c>
      <c r="P158" s="300"/>
    </row>
    <row r="159" spans="1:16" ht="12.75">
      <c r="A159" s="235" t="s">
        <v>0</v>
      </c>
      <c r="B159" s="111"/>
      <c r="C159" s="231" t="s">
        <v>133</v>
      </c>
      <c r="D159" s="231"/>
      <c r="E159" s="231" t="s">
        <v>134</v>
      </c>
      <c r="F159" s="231"/>
      <c r="G159" s="231"/>
      <c r="H159" s="231"/>
      <c r="I159" s="231"/>
      <c r="J159" s="231"/>
      <c r="K159" s="123">
        <v>34219</v>
      </c>
      <c r="L159" s="147"/>
      <c r="M159" s="123">
        <v>21176.32</v>
      </c>
      <c r="N159" s="147"/>
      <c r="O159" s="301">
        <f t="shared" si="5"/>
        <v>61.88468394751454</v>
      </c>
      <c r="P159" s="302"/>
    </row>
    <row r="160" spans="1:16" ht="12.75">
      <c r="A160" s="235" t="s">
        <v>0</v>
      </c>
      <c r="B160" s="111"/>
      <c r="C160" s="235" t="s">
        <v>135</v>
      </c>
      <c r="D160" s="235"/>
      <c r="E160" s="235" t="s">
        <v>134</v>
      </c>
      <c r="F160" s="235"/>
      <c r="G160" s="235"/>
      <c r="H160" s="235"/>
      <c r="I160" s="235"/>
      <c r="J160" s="235"/>
      <c r="K160" s="245">
        <v>34219</v>
      </c>
      <c r="L160" s="148"/>
      <c r="M160" s="245">
        <v>21176.32</v>
      </c>
      <c r="N160" s="148"/>
      <c r="O160" s="299">
        <f t="shared" si="5"/>
        <v>61.88468394751454</v>
      </c>
      <c r="P160" s="300"/>
    </row>
    <row r="161" spans="1:16" ht="12.75">
      <c r="A161" s="235" t="s">
        <v>0</v>
      </c>
      <c r="B161" s="111"/>
      <c r="C161" s="231" t="s">
        <v>112</v>
      </c>
      <c r="D161" s="231"/>
      <c r="E161" s="230" t="s">
        <v>113</v>
      </c>
      <c r="F161" s="230"/>
      <c r="G161" s="230"/>
      <c r="H161" s="230"/>
      <c r="I161" s="230"/>
      <c r="J161" s="230"/>
      <c r="K161" s="123">
        <v>123871</v>
      </c>
      <c r="L161" s="147"/>
      <c r="M161" s="123">
        <v>68734.35</v>
      </c>
      <c r="N161" s="147"/>
      <c r="O161" s="301">
        <f t="shared" si="5"/>
        <v>55.488653518579824</v>
      </c>
      <c r="P161" s="302"/>
    </row>
    <row r="162" spans="1:16" ht="12.75">
      <c r="A162" s="235" t="s">
        <v>0</v>
      </c>
      <c r="B162" s="111"/>
      <c r="C162" s="235" t="s">
        <v>114</v>
      </c>
      <c r="D162" s="235"/>
      <c r="E162" s="235" t="s">
        <v>115</v>
      </c>
      <c r="F162" s="235"/>
      <c r="G162" s="235"/>
      <c r="H162" s="235"/>
      <c r="I162" s="235"/>
      <c r="J162" s="235"/>
      <c r="K162" s="245">
        <v>123871</v>
      </c>
      <c r="L162" s="148"/>
      <c r="M162" s="245">
        <v>68734.35</v>
      </c>
      <c r="N162" s="148"/>
      <c r="O162" s="299">
        <f t="shared" si="5"/>
        <v>55.488653518579824</v>
      </c>
      <c r="P162" s="300"/>
    </row>
    <row r="163" spans="1:16" ht="12.75">
      <c r="A163" s="235" t="s">
        <v>0</v>
      </c>
      <c r="B163" s="111"/>
      <c r="C163" s="231">
        <v>329</v>
      </c>
      <c r="D163" s="231"/>
      <c r="E163" s="230" t="s">
        <v>106</v>
      </c>
      <c r="F163" s="230"/>
      <c r="G163" s="230"/>
      <c r="H163" s="230"/>
      <c r="I163" s="230"/>
      <c r="J163" s="230"/>
      <c r="K163" s="123">
        <v>3329</v>
      </c>
      <c r="L163" s="147"/>
      <c r="M163" s="123">
        <v>1648.85</v>
      </c>
      <c r="N163" s="147"/>
      <c r="O163" s="301">
        <f t="shared" si="5"/>
        <v>49.52988885551216</v>
      </c>
      <c r="P163" s="302"/>
    </row>
    <row r="164" spans="1:16" ht="12.75">
      <c r="A164" s="235" t="s">
        <v>0</v>
      </c>
      <c r="B164" s="111"/>
      <c r="C164" s="235">
        <v>3295</v>
      </c>
      <c r="D164" s="235"/>
      <c r="E164" s="235" t="s">
        <v>235</v>
      </c>
      <c r="F164" s="235"/>
      <c r="G164" s="235"/>
      <c r="H164" s="235"/>
      <c r="I164" s="235"/>
      <c r="J164" s="235"/>
      <c r="K164" s="245">
        <v>3329</v>
      </c>
      <c r="L164" s="148"/>
      <c r="M164" s="245">
        <v>1648.85</v>
      </c>
      <c r="N164" s="148"/>
      <c r="O164" s="299">
        <f t="shared" si="5"/>
        <v>49.52988885551216</v>
      </c>
      <c r="P164" s="300"/>
    </row>
    <row r="165" spans="1:16" ht="12.75">
      <c r="A165" s="235" t="s">
        <v>0</v>
      </c>
      <c r="B165" s="111"/>
      <c r="C165" s="231"/>
      <c r="D165" s="231"/>
      <c r="E165" s="231"/>
      <c r="F165" s="231"/>
      <c r="G165" s="231"/>
      <c r="H165" s="231"/>
      <c r="I165" s="231"/>
      <c r="J165" s="231"/>
      <c r="K165" s="123"/>
      <c r="L165" s="147"/>
      <c r="M165" s="123"/>
      <c r="N165" s="147"/>
      <c r="O165" s="301"/>
      <c r="P165" s="302"/>
    </row>
    <row r="166" spans="1:16" ht="12.75">
      <c r="A166" s="235" t="s">
        <v>0</v>
      </c>
      <c r="B166" s="111"/>
      <c r="C166" s="235"/>
      <c r="D166" s="111"/>
      <c r="E166" s="233"/>
      <c r="F166" s="148"/>
      <c r="G166" s="148"/>
      <c r="H166" s="148"/>
      <c r="I166" s="148"/>
      <c r="J166" s="148"/>
      <c r="K166" s="245"/>
      <c r="L166" s="148"/>
      <c r="M166" s="245"/>
      <c r="N166" s="148"/>
      <c r="O166" s="299"/>
      <c r="P166" s="300"/>
    </row>
  </sheetData>
  <sheetProtection/>
  <mergeCells count="544">
    <mergeCell ref="C20:G20"/>
    <mergeCell ref="C21:G21"/>
    <mergeCell ref="E61:J61"/>
    <mergeCell ref="E119:H119"/>
    <mergeCell ref="C17:G17"/>
    <mergeCell ref="E31:H31"/>
    <mergeCell ref="E42:G42"/>
    <mergeCell ref="C29:D29"/>
    <mergeCell ref="C33:D33"/>
    <mergeCell ref="C39:D39"/>
    <mergeCell ref="E39:J39"/>
    <mergeCell ref="C41:D41"/>
    <mergeCell ref="E41:J41"/>
    <mergeCell ref="C18:H18"/>
    <mergeCell ref="A121:B121"/>
    <mergeCell ref="A123:B123"/>
    <mergeCell ref="A158:B158"/>
    <mergeCell ref="A61:B61"/>
    <mergeCell ref="A62:B62"/>
    <mergeCell ref="A77:B77"/>
    <mergeCell ref="A80:B80"/>
    <mergeCell ref="A81:B81"/>
    <mergeCell ref="E37:J37"/>
    <mergeCell ref="C35:D35"/>
    <mergeCell ref="E35:J35"/>
    <mergeCell ref="E57:J57"/>
    <mergeCell ref="A110:B110"/>
    <mergeCell ref="A120:B120"/>
    <mergeCell ref="E55:J55"/>
    <mergeCell ref="E56:J56"/>
    <mergeCell ref="K59:L59"/>
    <mergeCell ref="M59:N59"/>
    <mergeCell ref="A85:B85"/>
    <mergeCell ref="C32:D32"/>
    <mergeCell ref="E32:J32"/>
    <mergeCell ref="C38:D38"/>
    <mergeCell ref="E38:J38"/>
    <mergeCell ref="C37:D37"/>
    <mergeCell ref="O35:P35"/>
    <mergeCell ref="O61:P61"/>
    <mergeCell ref="O62:P62"/>
    <mergeCell ref="O53:P53"/>
    <mergeCell ref="O44:P44"/>
    <mergeCell ref="M41:N41"/>
    <mergeCell ref="O41:P41"/>
    <mergeCell ref="M54:N54"/>
    <mergeCell ref="M55:N55"/>
    <mergeCell ref="M61:N61"/>
    <mergeCell ref="O56:P56"/>
    <mergeCell ref="K55:L55"/>
    <mergeCell ref="K54:L54"/>
    <mergeCell ref="M56:N56"/>
    <mergeCell ref="M53:N53"/>
    <mergeCell ref="O57:P57"/>
    <mergeCell ref="K56:L56"/>
    <mergeCell ref="K57:L57"/>
    <mergeCell ref="K85:L85"/>
    <mergeCell ref="M85:N85"/>
    <mergeCell ref="O85:P85"/>
    <mergeCell ref="C81:D81"/>
    <mergeCell ref="E81:J81"/>
    <mergeCell ref="K35:L35"/>
    <mergeCell ref="M35:N35"/>
    <mergeCell ref="O52:P52"/>
    <mergeCell ref="O54:P54"/>
    <mergeCell ref="O55:P55"/>
    <mergeCell ref="K110:L110"/>
    <mergeCell ref="M110:N110"/>
    <mergeCell ref="O110:P110"/>
    <mergeCell ref="C117:D117"/>
    <mergeCell ref="E117:J117"/>
    <mergeCell ref="K117:L117"/>
    <mergeCell ref="M117:N117"/>
    <mergeCell ref="O117:P117"/>
    <mergeCell ref="C110:D110"/>
    <mergeCell ref="E110:J110"/>
    <mergeCell ref="M125:N125"/>
    <mergeCell ref="O125:P125"/>
    <mergeCell ref="C158:D158"/>
    <mergeCell ref="E158:J158"/>
    <mergeCell ref="K158:L158"/>
    <mergeCell ref="M158:N158"/>
    <mergeCell ref="O158:P158"/>
    <mergeCell ref="D132:H132"/>
    <mergeCell ref="D130:I130"/>
    <mergeCell ref="C133:H133"/>
    <mergeCell ref="A32:B32"/>
    <mergeCell ref="C34:D34"/>
    <mergeCell ref="E34:J34"/>
    <mergeCell ref="K32:L32"/>
    <mergeCell ref="M32:N32"/>
    <mergeCell ref="O32:P32"/>
    <mergeCell ref="M33:N33"/>
    <mergeCell ref="O33:P33"/>
    <mergeCell ref="A33:B33"/>
    <mergeCell ref="A34:B34"/>
    <mergeCell ref="M30:N30"/>
    <mergeCell ref="O30:P30"/>
    <mergeCell ref="E29:J29"/>
    <mergeCell ref="E33:J33"/>
    <mergeCell ref="K33:L33"/>
    <mergeCell ref="E30:J30"/>
    <mergeCell ref="K30:L30"/>
    <mergeCell ref="K29:L29"/>
    <mergeCell ref="M29:N29"/>
    <mergeCell ref="O29:P29"/>
    <mergeCell ref="A30:B30"/>
    <mergeCell ref="C30:D30"/>
    <mergeCell ref="O27:P27"/>
    <mergeCell ref="A28:B28"/>
    <mergeCell ref="C28:D28"/>
    <mergeCell ref="E28:J28"/>
    <mergeCell ref="K28:L28"/>
    <mergeCell ref="M28:N28"/>
    <mergeCell ref="O28:P28"/>
    <mergeCell ref="C27:D27"/>
    <mergeCell ref="A27:B27"/>
    <mergeCell ref="E27:J27"/>
    <mergeCell ref="K27:L27"/>
    <mergeCell ref="M27:N27"/>
    <mergeCell ref="A166:B166"/>
    <mergeCell ref="K166:L166"/>
    <mergeCell ref="M166:N166"/>
    <mergeCell ref="A163:B163"/>
    <mergeCell ref="A162:B162"/>
    <mergeCell ref="K162:L162"/>
    <mergeCell ref="O166:P166"/>
    <mergeCell ref="A165:B165"/>
    <mergeCell ref="K165:L165"/>
    <mergeCell ref="M165:N165"/>
    <mergeCell ref="O165:P165"/>
    <mergeCell ref="A164:B164"/>
    <mergeCell ref="K164:L164"/>
    <mergeCell ref="M164:N164"/>
    <mergeCell ref="O164:P164"/>
    <mergeCell ref="C166:D166"/>
    <mergeCell ref="M162:N162"/>
    <mergeCell ref="O162:P162"/>
    <mergeCell ref="A161:B161"/>
    <mergeCell ref="K163:L163"/>
    <mergeCell ref="M163:N163"/>
    <mergeCell ref="O163:P163"/>
    <mergeCell ref="K161:L161"/>
    <mergeCell ref="M161:N161"/>
    <mergeCell ref="O161:P161"/>
    <mergeCell ref="M160:N160"/>
    <mergeCell ref="O160:P160"/>
    <mergeCell ref="A160:B160"/>
    <mergeCell ref="A156:B156"/>
    <mergeCell ref="K159:L159"/>
    <mergeCell ref="M159:N159"/>
    <mergeCell ref="O159:P159"/>
    <mergeCell ref="O156:P156"/>
    <mergeCell ref="M157:N157"/>
    <mergeCell ref="O157:P157"/>
    <mergeCell ref="M153:N153"/>
    <mergeCell ref="O153:P153"/>
    <mergeCell ref="A154:B154"/>
    <mergeCell ref="K156:L156"/>
    <mergeCell ref="M155:N155"/>
    <mergeCell ref="O155:P155"/>
    <mergeCell ref="E156:J156"/>
    <mergeCell ref="E166:J166"/>
    <mergeCell ref="A159:B159"/>
    <mergeCell ref="M156:N156"/>
    <mergeCell ref="A157:B157"/>
    <mergeCell ref="K160:L160"/>
    <mergeCell ref="A155:B155"/>
    <mergeCell ref="K157:L157"/>
    <mergeCell ref="C165:D165"/>
    <mergeCell ref="E165:J165"/>
    <mergeCell ref="C157:D157"/>
    <mergeCell ref="M93:N93"/>
    <mergeCell ref="O93:P93"/>
    <mergeCell ref="A152:B152"/>
    <mergeCell ref="K154:L154"/>
    <mergeCell ref="M154:N154"/>
    <mergeCell ref="O154:P154"/>
    <mergeCell ref="K153:L153"/>
    <mergeCell ref="C120:J120"/>
    <mergeCell ref="D129:H129"/>
    <mergeCell ref="A153:B153"/>
    <mergeCell ref="O91:P91"/>
    <mergeCell ref="A117:B117"/>
    <mergeCell ref="K152:L152"/>
    <mergeCell ref="M152:N152"/>
    <mergeCell ref="O152:P152"/>
    <mergeCell ref="A93:B93"/>
    <mergeCell ref="A125:B125"/>
    <mergeCell ref="C125:J125"/>
    <mergeCell ref="K125:L125"/>
    <mergeCell ref="K93:L93"/>
    <mergeCell ref="A89:B89"/>
    <mergeCell ref="K89:L89"/>
    <mergeCell ref="M89:N89"/>
    <mergeCell ref="O89:P89"/>
    <mergeCell ref="A92:B92"/>
    <mergeCell ref="K92:L92"/>
    <mergeCell ref="M92:N92"/>
    <mergeCell ref="O92:P92"/>
    <mergeCell ref="A91:B91"/>
    <mergeCell ref="K91:L91"/>
    <mergeCell ref="A90:B90"/>
    <mergeCell ref="K90:L90"/>
    <mergeCell ref="M90:N90"/>
    <mergeCell ref="O90:P90"/>
    <mergeCell ref="C115:G115"/>
    <mergeCell ref="C116:G116"/>
    <mergeCell ref="E90:J90"/>
    <mergeCell ref="E94:H94"/>
    <mergeCell ref="E95:H95"/>
    <mergeCell ref="E96:H96"/>
    <mergeCell ref="K86:L86"/>
    <mergeCell ref="M86:N86"/>
    <mergeCell ref="O86:P86"/>
    <mergeCell ref="A83:B83"/>
    <mergeCell ref="K83:L83"/>
    <mergeCell ref="M83:N83"/>
    <mergeCell ref="O83:P83"/>
    <mergeCell ref="E86:J86"/>
    <mergeCell ref="C85:D85"/>
    <mergeCell ref="E85:J85"/>
    <mergeCell ref="O82:P82"/>
    <mergeCell ref="A79:B79"/>
    <mergeCell ref="K79:L79"/>
    <mergeCell ref="M79:N79"/>
    <mergeCell ref="O79:P79"/>
    <mergeCell ref="C79:D79"/>
    <mergeCell ref="K81:L81"/>
    <mergeCell ref="M81:N81"/>
    <mergeCell ref="O81:P81"/>
    <mergeCell ref="C164:D164"/>
    <mergeCell ref="E164:J164"/>
    <mergeCell ref="C163:D163"/>
    <mergeCell ref="E163:J163"/>
    <mergeCell ref="C82:D82"/>
    <mergeCell ref="C86:D86"/>
    <mergeCell ref="E118:H118"/>
    <mergeCell ref="C147:H147"/>
    <mergeCell ref="C148:H148"/>
    <mergeCell ref="D149:F149"/>
    <mergeCell ref="E91:J91"/>
    <mergeCell ref="C90:D90"/>
    <mergeCell ref="E79:J79"/>
    <mergeCell ref="A78:B78"/>
    <mergeCell ref="K78:L78"/>
    <mergeCell ref="M78:N78"/>
    <mergeCell ref="A82:B82"/>
    <mergeCell ref="K82:L82"/>
    <mergeCell ref="M82:N82"/>
    <mergeCell ref="A86:B86"/>
    <mergeCell ref="O75:P75"/>
    <mergeCell ref="C91:D91"/>
    <mergeCell ref="E82:J82"/>
    <mergeCell ref="A76:B76"/>
    <mergeCell ref="C162:D162"/>
    <mergeCell ref="E162:J162"/>
    <mergeCell ref="K76:L76"/>
    <mergeCell ref="M76:N76"/>
    <mergeCell ref="C161:D161"/>
    <mergeCell ref="E161:J161"/>
    <mergeCell ref="O74:P74"/>
    <mergeCell ref="C159:D159"/>
    <mergeCell ref="E159:J159"/>
    <mergeCell ref="C92:D92"/>
    <mergeCell ref="E92:J92"/>
    <mergeCell ref="O76:P76"/>
    <mergeCell ref="C87:H87"/>
    <mergeCell ref="C88:H88"/>
    <mergeCell ref="E113:H113"/>
    <mergeCell ref="E114:H114"/>
    <mergeCell ref="M91:N91"/>
    <mergeCell ref="C156:D156"/>
    <mergeCell ref="A74:B74"/>
    <mergeCell ref="C160:D160"/>
    <mergeCell ref="E160:J160"/>
    <mergeCell ref="K74:L74"/>
    <mergeCell ref="M74:N74"/>
    <mergeCell ref="A75:B75"/>
    <mergeCell ref="K75:L75"/>
    <mergeCell ref="M75:N75"/>
    <mergeCell ref="C89:D89"/>
    <mergeCell ref="E89:J89"/>
    <mergeCell ref="E157:J157"/>
    <mergeCell ref="K64:L64"/>
    <mergeCell ref="M64:N64"/>
    <mergeCell ref="O64:P64"/>
    <mergeCell ref="C152:D152"/>
    <mergeCell ref="E152:J152"/>
    <mergeCell ref="C93:D93"/>
    <mergeCell ref="E93:J93"/>
    <mergeCell ref="C154:J154"/>
    <mergeCell ref="C155:J155"/>
    <mergeCell ref="C153:D153"/>
    <mergeCell ref="E153:J153"/>
    <mergeCell ref="K155:L155"/>
    <mergeCell ref="C123:D123"/>
    <mergeCell ref="D131:H131"/>
    <mergeCell ref="D150:G150"/>
    <mergeCell ref="D151:G151"/>
    <mergeCell ref="C74:D74"/>
    <mergeCell ref="E74:J74"/>
    <mergeCell ref="C76:D76"/>
    <mergeCell ref="E76:J76"/>
    <mergeCell ref="C75:D75"/>
    <mergeCell ref="E75:J75"/>
    <mergeCell ref="O59:P59"/>
    <mergeCell ref="C63:D63"/>
    <mergeCell ref="E63:J63"/>
    <mergeCell ref="M63:N63"/>
    <mergeCell ref="O63:P63"/>
    <mergeCell ref="K61:L61"/>
    <mergeCell ref="K62:L62"/>
    <mergeCell ref="C62:D62"/>
    <mergeCell ref="K63:L63"/>
    <mergeCell ref="M62:N62"/>
    <mergeCell ref="E62:J62"/>
    <mergeCell ref="C61:D61"/>
    <mergeCell ref="O58:P58"/>
    <mergeCell ref="C59:J59"/>
    <mergeCell ref="C60:J60"/>
    <mergeCell ref="A60:B60"/>
    <mergeCell ref="K60:L60"/>
    <mergeCell ref="M60:N60"/>
    <mergeCell ref="O60:P60"/>
    <mergeCell ref="A59:B59"/>
    <mergeCell ref="A51:B51"/>
    <mergeCell ref="K51:L51"/>
    <mergeCell ref="M51:N51"/>
    <mergeCell ref="A58:B58"/>
    <mergeCell ref="K58:L58"/>
    <mergeCell ref="M58:N58"/>
    <mergeCell ref="C58:J58"/>
    <mergeCell ref="C54:J54"/>
    <mergeCell ref="M57:N57"/>
    <mergeCell ref="K53:L53"/>
    <mergeCell ref="A52:B52"/>
    <mergeCell ref="K52:L52"/>
    <mergeCell ref="M52:N52"/>
    <mergeCell ref="C48:J48"/>
    <mergeCell ref="C50:J50"/>
    <mergeCell ref="E52:J52"/>
    <mergeCell ref="C52:D52"/>
    <mergeCell ref="A48:B48"/>
    <mergeCell ref="C51:D51"/>
    <mergeCell ref="E51:J51"/>
    <mergeCell ref="O51:P51"/>
    <mergeCell ref="A49:B49"/>
    <mergeCell ref="K49:L49"/>
    <mergeCell ref="M49:N49"/>
    <mergeCell ref="O49:P49"/>
    <mergeCell ref="M48:N48"/>
    <mergeCell ref="A50:B50"/>
    <mergeCell ref="K50:L50"/>
    <mergeCell ref="M50:N50"/>
    <mergeCell ref="O50:P50"/>
    <mergeCell ref="A44:B44"/>
    <mergeCell ref="K44:L44"/>
    <mergeCell ref="M44:N44"/>
    <mergeCell ref="C44:D44"/>
    <mergeCell ref="E44:J44"/>
    <mergeCell ref="A47:B47"/>
    <mergeCell ref="K47:L47"/>
    <mergeCell ref="M47:N47"/>
    <mergeCell ref="C47:D47"/>
    <mergeCell ref="E47:J47"/>
    <mergeCell ref="O48:P48"/>
    <mergeCell ref="C49:J49"/>
    <mergeCell ref="K48:L48"/>
    <mergeCell ref="O47:P47"/>
    <mergeCell ref="A43:B43"/>
    <mergeCell ref="K43:L43"/>
    <mergeCell ref="M43:N43"/>
    <mergeCell ref="O43:P43"/>
    <mergeCell ref="C43:D43"/>
    <mergeCell ref="A41:B41"/>
    <mergeCell ref="K41:L41"/>
    <mergeCell ref="E43:J43"/>
    <mergeCell ref="O38:P38"/>
    <mergeCell ref="A40:B40"/>
    <mergeCell ref="K40:L40"/>
    <mergeCell ref="M40:N40"/>
    <mergeCell ref="O40:P40"/>
    <mergeCell ref="K39:L39"/>
    <mergeCell ref="M39:N39"/>
    <mergeCell ref="O39:P39"/>
    <mergeCell ref="A37:B37"/>
    <mergeCell ref="C40:D40"/>
    <mergeCell ref="E40:J40"/>
    <mergeCell ref="K37:L37"/>
    <mergeCell ref="M37:N37"/>
    <mergeCell ref="O37:P37"/>
    <mergeCell ref="A39:B39"/>
    <mergeCell ref="A38:B38"/>
    <mergeCell ref="K38:L38"/>
    <mergeCell ref="M38:N38"/>
    <mergeCell ref="K34:L34"/>
    <mergeCell ref="M34:N34"/>
    <mergeCell ref="O34:P3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16:B16"/>
    <mergeCell ref="C16:J16"/>
    <mergeCell ref="K16:L16"/>
    <mergeCell ref="M16:N16"/>
    <mergeCell ref="O16:P16"/>
    <mergeCell ref="A19:B19"/>
    <mergeCell ref="C19:J19"/>
    <mergeCell ref="K19:L19"/>
    <mergeCell ref="M19:N19"/>
    <mergeCell ref="O19:P19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2:B2"/>
    <mergeCell ref="A3:B3"/>
    <mergeCell ref="A4:B4"/>
    <mergeCell ref="A5:B5"/>
    <mergeCell ref="A6:P6"/>
    <mergeCell ref="A1:E1"/>
    <mergeCell ref="O77:P77"/>
    <mergeCell ref="C77:D77"/>
    <mergeCell ref="E77:J77"/>
    <mergeCell ref="E80:J80"/>
    <mergeCell ref="K80:L80"/>
    <mergeCell ref="M80:N80"/>
    <mergeCell ref="O80:P80"/>
    <mergeCell ref="C78:D78"/>
    <mergeCell ref="E78:J78"/>
    <mergeCell ref="O78:P78"/>
    <mergeCell ref="K121:L121"/>
    <mergeCell ref="K123:L123"/>
    <mergeCell ref="M121:N121"/>
    <mergeCell ref="M123:N123"/>
    <mergeCell ref="O121:P121"/>
    <mergeCell ref="O123:P123"/>
    <mergeCell ref="O22:P22"/>
    <mergeCell ref="M22:N22"/>
    <mergeCell ref="K22:L22"/>
    <mergeCell ref="C22:J22"/>
    <mergeCell ref="A22:B22"/>
    <mergeCell ref="K120:L120"/>
    <mergeCell ref="M120:N120"/>
    <mergeCell ref="O120:P120"/>
    <mergeCell ref="K77:L77"/>
    <mergeCell ref="M77:N77"/>
    <mergeCell ref="A53:J53"/>
    <mergeCell ref="C71:G71"/>
    <mergeCell ref="C72:F72"/>
    <mergeCell ref="E73:I73"/>
    <mergeCell ref="C83:G83"/>
    <mergeCell ref="C84:F84"/>
    <mergeCell ref="C64:D64"/>
    <mergeCell ref="E64:J64"/>
    <mergeCell ref="A63:B63"/>
    <mergeCell ref="A64:B64"/>
    <mergeCell ref="E97:H97"/>
    <mergeCell ref="E98:H98"/>
    <mergeCell ref="E99:H99"/>
    <mergeCell ref="E100:H100"/>
    <mergeCell ref="E101:I101"/>
    <mergeCell ref="E102:H102"/>
    <mergeCell ref="E103:G103"/>
    <mergeCell ref="E104:H104"/>
    <mergeCell ref="E105:I105"/>
    <mergeCell ref="E106:I106"/>
    <mergeCell ref="E107:H107"/>
    <mergeCell ref="C108:H108"/>
    <mergeCell ref="C109:G109"/>
    <mergeCell ref="E111:H111"/>
    <mergeCell ref="E112:H112"/>
    <mergeCell ref="C121:F121"/>
    <mergeCell ref="E124:H124"/>
    <mergeCell ref="E123:H123"/>
    <mergeCell ref="C126:H126"/>
    <mergeCell ref="D127:H127"/>
    <mergeCell ref="D128:H128"/>
    <mergeCell ref="C134:H134"/>
    <mergeCell ref="D135:G135"/>
    <mergeCell ref="D136:G136"/>
    <mergeCell ref="D143:G143"/>
    <mergeCell ref="D146:G146"/>
    <mergeCell ref="D144:F144"/>
    <mergeCell ref="D145:F145"/>
    <mergeCell ref="D137:G137"/>
    <mergeCell ref="D138:G138"/>
    <mergeCell ref="D139:J139"/>
    <mergeCell ref="C140:H140"/>
    <mergeCell ref="C141:H141"/>
    <mergeCell ref="D142:G142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obitelj</cp:lastModifiedBy>
  <cp:lastPrinted>2023-07-27T07:57:40Z</cp:lastPrinted>
  <dcterms:created xsi:type="dcterms:W3CDTF">2021-07-26T11:22:27Z</dcterms:created>
  <dcterms:modified xsi:type="dcterms:W3CDTF">2023-07-27T14:45:33Z</dcterms:modified>
  <cp:category/>
  <cp:version/>
  <cp:contentType/>
  <cp:contentStatus/>
</cp:coreProperties>
</file>